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597" documentId="120_S{2AC9BD13-BADA-5192-A53E-5A8FF88502F6}" xr6:coauthVersionLast="47" xr6:coauthVersionMax="47" xr10:uidLastSave="{C334254E-C6DC-47E6-8126-4B810EB4282C}"/>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I2" i="9"/>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3" i="9"/>
  <c r="I4" i="9"/>
  <c r="I5" i="9"/>
  <c r="I6" i="9"/>
  <c r="G4" i="9"/>
  <c r="G5" i="9"/>
  <c r="L2" i="9"/>
  <c r="L3" i="9"/>
  <c r="L4" i="9"/>
  <c r="L5" i="9"/>
  <c r="L6" i="9"/>
  <c r="J2" i="9"/>
  <c r="J3" i="9"/>
  <c r="J4" i="9"/>
  <c r="J5" i="9"/>
  <c r="J6" i="9"/>
  <c r="G6" i="9"/>
  <c r="G7"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I8" i="9"/>
  <c r="B11"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<sst xmlns="http://schemas.openxmlformats.org/spreadsheetml/2006/main" count="180275" uniqueCount="39122">
  <si>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</si>
  <si>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</si>
  <si>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</si>
  <si>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</si>
  <si>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</si>
  <si>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</si>
  <si>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</si>
  <si>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</si>
  <si>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</si>
  <si>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</si>
  <si>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</si>
  <si>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</si>
  <si>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</si>
  <si>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</si>
  <si>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</si>
  <si>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</si>
  <si>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</si>
  <si>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</si>
  <si>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</si>
  <si>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</si>
  <si>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</si>
  <si>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</si>
  <si>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</si>
  <si>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</si>
  <si>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</si>
  <si>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</si>
  <si>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</si>
  <si>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</si>
  <si>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</si>
  <si>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</si>
  <si>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</si>
  <si>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</si>
  <si>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</si>
  <si>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</si>
  <si>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</si>
  <si>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</si>
  <si>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</si>
  <si>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</si>
  <si>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</si>
  <si>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</si>
  <si>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</si>
  <si>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</si>
  <si>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</si>
  <si>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</si>
  <si>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</si>
  <si>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</si>
  <si>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</si>
  <si>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</si>
  <si>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</si>
  <si>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</si>
  <si>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</si>
  <si>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</si>
  <si>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</si>
  <si>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</si>
  <si>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</si>
  <si>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</si>
  <si>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</si>
  <si>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</si>
  <si>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</si>
  <si>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</si>
  <si>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</si>
  <si>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</si>
  <si>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</si>
  <si>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</si>
  <si>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</si>
  <si>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</si>
  <si>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</si>
  <si>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</si>
  <si>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</si>
  <si>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</si>
  <si>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</si>
  <si>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</si>
  <si>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</si>
  <si>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</si>
  <si>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</si>
  <si>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</si>
  <si>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</si>
  <si>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</si>
  <si>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</si>
  <si>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</si>
  <si>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</si>
  <si>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</si>
  <si>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</si>
  <si>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</si>
  <si>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</si>
  <si>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</si>
  <si>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</si>
  <si>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</si>
  <si>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</si>
  <si>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</si>
  <si>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</si>
  <si>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</si>
  <si>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</si>
  <si>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</si>
  <si>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</si>
  <si>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</si>
  <si>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</si>
  <si>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</si>
  <si>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</si>
  <si>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</si>
  <si>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</si>
  <si>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</si>
  <si>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</si>
  <si>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</si>
  <si>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</si>
  <si>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</si>
  <si>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</si>
  <si>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</si>
  <si>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</si>
  <si>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</si>
  <si>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</si>
  <si>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</si>
  <si>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</si>
  <si>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</si>
  <si>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</si>
  <si>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</si>
  <si>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</si>
  <si>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</si>
  <si>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</si>
  <si>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</si>
  <si>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</si>
  <si>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</si>
  <si>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</si>
  <si>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</si>
  <si>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</si>
  <si>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</si>
  <si>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</si>
  <si>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</si>
  <si>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</si>
  <si>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</si>
  <si>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</si>
  <si>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</si>
  <si>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</si>
  <si>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</si>
  <si>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</si>
  <si>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</si>
  <si>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</si>
  <si>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</si>
  <si>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</si>
  <si>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</si>
  <si>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</si>
  <si>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</si>
  <si>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</si>
  <si>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</si>
  <si>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</si>
  <si>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</si>
  <si>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</si>
  <si>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</si>
  <si>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</si>
  <si>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</si>
  <si>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</si>
  <si>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</si>
  <si>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</si>
  <si>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</si>
  <si>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</si>
  <si>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</si>
  <si>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</si>
  <si>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</si>
  <si>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</si>
  <si>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</si>
  <si>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</si>
  <si>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</si>
  <si>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</si>
  <si>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</si>
  <si>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</si>
  <si>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</si>
  <si>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</si>
  <si>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</si>
  <si>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</si>
  <si>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</si>
  <si>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</si>
  <si>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</si>
  <si>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</si>
  <si>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</si>
  <si>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</si>
  <si>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</si>
  <si>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</si>
  <si>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</si>
  <si>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</si>
  <si>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</si>
  <si>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</si>
  <si>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</si>
  <si>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</si>
  <si>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</si>
  <si>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</si>
  <si>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</si>
  <si>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</si>
  <si>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</si>
  <si>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</si>
  <si>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</si>
  <si>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</si>
  <si>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</si>
  <si>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</si>
  <si>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</si>
  <si>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</si>
  <si>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</si>
  <si>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</si>
  <si>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</si>
  <si>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</si>
  <si>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</si>
  <si>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</si>
  <si>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</si>
  <si>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</si>
  <si>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</si>
  <si>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</si>
  <si>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</si>
  <si>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</si>
  <si>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</si>
  <si>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</si>
  <si>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</si>
  <si>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</si>
  <si>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</si>
  <si>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</si>
  <si>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</si>
  <si>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</si>
  <si>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</si>
  <si>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</si>
  <si>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</si>
  <si>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</si>
  <si>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</si>
  <si>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</si>
  <si>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</si>
  <si>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</si>
  <si>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</si>
  <si>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</si>
  <si>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</si>
  <si>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</si>
  <si>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</si>
  <si>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</si>
  <si>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</si>
  <si>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</si>
  <si>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</si>
  <si>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</si>
  <si>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</si>
  <si>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</si>
  <si>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</si>
  <si>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</si>
  <si>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</si>
  <si>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</si>
  <si>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</si>
  <si>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</si>
  <si>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</si>
  <si>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</si>
  <si>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</si>
  <si>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</si>
  <si>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</si>
  <si>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</si>
  <si>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</si>
  <si>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</si>
  <si>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</si>
  <si>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</si>
  <si>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</si>
  <si>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</si>
  <si>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</si>
  <si>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</si>
  <si>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</si>
  <si>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</si>
  <si>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</si>
  <si>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</si>
  <si>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</si>
  <si>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</si>
  <si>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</si>
  <si>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</si>
  <si>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</si>
  <si>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</si>
  <si>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</si>
  <si>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</si>
  <si>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</si>
  <si>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</si>
  <si>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</si>
  <si>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</si>
  <si>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</si>
  <si>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</si>
  <si>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</si>
  <si>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</si>
  <si>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</si>
  <si>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</si>
  <si>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</si>
  <si>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</si>
  <si>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</si>
  <si>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</si>
  <si>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</si>
  <si>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</si>
  <si>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</si>
  <si>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</si>
  <si>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</si>
  <si>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</si>
  <si>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</si>
  <si>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</si>
  <si>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</si>
  <si>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</si>
  <si>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</si>
  <si>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</si>
  <si>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</si>
  <si>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</si>
  <si>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</si>
  <si>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</si>
  <si>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</si>
  <si>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</si>
  <si>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</si>
  <si>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</si>
  <si>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</si>
  <si>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</si>
  <si>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</si>
  <si>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</si>
  <si>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</si>
  <si>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</si>
  <si>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</si>
  <si>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</si>
  <si>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</si>
  <si>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</si>
  <si>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</si>
  <si>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</si>
  <si>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</si>
  <si>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</si>
  <si>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</si>
  <si>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</si>
  <si>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</si>
  <si>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</si>
  <si>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</si>
  <si>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</si>
  <si>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</si>
  <si>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</si>
  <si>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</si>
  <si>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</si>
  <si>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</si>
  <si>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</si>
  <si>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</si>
  <si>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</si>
  <si>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</si>
  <si>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</si>
  <si>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</si>
  <si>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</si>
  <si>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</si>
  <si>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</si>
  <si>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</si>
  <si>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</si>
  <si>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</si>
  <si>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</si>
  <si>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</si>
  <si>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</si>
  <si>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</si>
  <si>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</si>
  <si>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</si>
  <si>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</si>
  <si>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</si>
  <si>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</si>
  <si>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</si>
  <si>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</si>
  <si>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</si>
  <si>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</si>
  <si>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</si>
  <si>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</si>
  <si>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</si>
  <si>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</si>
  <si>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</si>
  <si>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</si>
  <si>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</si>
  <si>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</si>
  <si>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</si>
  <si>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</si>
  <si>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</si>
  <si>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</si>
  <si>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</si>
  <si>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</si>
  <si>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</si>
  <si>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</si>
  <si>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</si>
  <si>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</si>
  <si>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</si>
  <si>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</si>
  <si>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</si>
  <si>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</si>
  <si>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</si>
  <si>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</si>
  <si>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</si>
  <si>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</si>
  <si>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</si>
  <si>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</si>
  <si>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</si>
  <si>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</si>
  <si>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</si>
  <si>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</si>
  <si>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</si>
  <si>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</si>
  <si>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</si>
  <si>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</si>
  <si>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</si>
  <si>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</si>
  <si>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</si>
  <si>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</si>
  <si>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</si>
  <si>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</si>
  <si>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</si>
  <si>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</si>
  <si>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</si>
  <si>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</si>
  <si>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</si>
  <si>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</si>
  <si>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</si>
  <si>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</si>
  <si>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</si>
  <si>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</si>
  <si>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</si>
  <si>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</si>
  <si>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</si>
  <si>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</si>
  <si>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</si>
  <si>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</si>
  <si>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</si>
  <si>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</si>
  <si>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</si>
  <si>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</si>
  <si>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</si>
  <si>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</si>
  <si>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</si>
  <si>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</si>
  <si>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</si>
  <si>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</si>
  <si>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</si>
  <si>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</si>
  <si>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</si>
  <si>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</si>
  <si>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</si>
  <si>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</si>
  <si>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</si>
  <si>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</si>
  <si>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</si>
  <si>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</si>
  <si>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</si>
  <si>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</si>
  <si>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</si>
  <si>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</si>
  <si>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</si>
  <si>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</si>
  <si>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</si>
  <si>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</si>
  <si>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</si>
  <si>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</si>
  <si>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</si>
  <si>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</si>
  <si>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</si>
  <si>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</si>
  <si>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</si>
  <si>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</si>
  <si>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</si>
  <si>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</si>
  <si>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</si>
  <si>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</si>
  <si>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</si>
  <si>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</si>
  <si>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</si>
  <si>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</si>
  <si>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</si>
  <si>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</si>
  <si>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</si>
  <si>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</si>
  <si>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</si>
  <si>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</si>
  <si>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</si>
  <si>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</si>
  <si>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</si>
  <si>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</si>
  <si>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</si>
  <si>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</si>
  <si>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</si>
  <si>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</si>
  <si>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</si>
  <si>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</si>
  <si>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</si>
  <si>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</si>
  <si>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</si>
  <si>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</si>
  <si>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</si>
  <si>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</si>
  <si>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</si>
  <si>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</si>
  <si>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</si>
  <si>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</si>
  <si>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</si>
  <si>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</si>
  <si>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</si>
  <si>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</si>
  <si>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</si>
  <si>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</si>
  <si>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</si>
  <si>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</si>
  <si>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</si>
  <si>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</si>
  <si>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</si>
  <si>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</si>
  <si>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</si>
  <si>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</si>
  <si>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</si>
  <si>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</si>
  <si>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</si>
  <si>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</si>
  <si>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</si>
  <si>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</si>
  <si>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</si>
  <si>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</si>
  <si>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</si>
  <si>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</si>
  <si>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</si>
  <si>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</si>
  <si>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</si>
  <si>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</si>
  <si>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</si>
  <si>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</si>
  <si>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</si>
  <si>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</si>
  <si>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</si>
  <si>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</si>
  <si>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</si>
  <si>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</si>
  <si>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</si>
  <si>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</si>
  <si>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</si>
  <si>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</si>
  <si>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</si>
  <si>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</si>
  <si>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</si>
  <si>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</si>
  <si>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</si>
  <si>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</si>
  <si>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</si>
  <si>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</si>
  <si>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</si>
  <si>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</si>
  <si>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</si>
  <si>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</si>
  <si>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</si>
  <si>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</si>
  <si>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</si>
  <si>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</si>
  <si>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</si>
  <si>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</si>
  <si>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</si>
  <si>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</si>
  <si>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</si>
  <si>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</si>
  <si>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</si>
  <si>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</si>
  <si>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</si>
  <si>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</si>
  <si>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</si>
  <si>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</si>
  <si>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</si>
  <si>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</si>
  <si>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</si>
  <si>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</si>
  <si>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</si>
  <si>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</si>
  <si>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</si>
  <si>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</si>
  <si>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</si>
  <si>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</si>
  <si>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</si>
  <si>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</si>
  <si>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</si>
  <si>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</si>
  <si>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</si>
  <si>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</si>
  <si>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</si>
  <si>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</si>
  <si>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</si>
  <si>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</si>
  <si>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</si>
  <si>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</si>
  <si>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</si>
  <si>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</si>
  <si>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</si>
  <si>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</si>
  <si>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</si>
  <si>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</si>
  <si>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</si>
  <si>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</si>
  <si>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</si>
  <si>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</si>
  <si>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</si>
  <si>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</si>
  <si>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</si>
  <si>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</si>
  <si>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</si>
  <si>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</si>
  <si>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</si>
  <si>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</si>
  <si>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</si>
  <si>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</si>
  <si>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</si>
  <si>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</si>
  <si>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</si>
  <si>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</si>
  <si>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</si>
  <si>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</si>
  <si>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</si>
  <si>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</si>
  <si>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</si>
  <si>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</si>
  <si>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</si>
  <si>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</si>
  <si>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</si>
  <si>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</si>
  <si>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</si>
  <si>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</si>
  <si>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</si>
  <si>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</si>
  <si>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</si>
  <si>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</si>
  <si>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</si>
  <si>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</si>
  <si>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</si>
  <si>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</si>
  <si>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</si>
  <si>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</si>
  <si>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</si>
  <si>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</si>
  <si>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</si>
  <si>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</si>
  <si>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</si>
  <si>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</si>
  <si>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</si>
  <si>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</si>
  <si>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</si>
  <si>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</si>
  <si>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</si>
  <si>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</si>
  <si>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</si>
  <si>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</si>
  <si>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</si>
  <si>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</si>
  <si>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</si>
  <si>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</si>
  <si>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</si>
  <si>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</si>
  <si>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</si>
  <si>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</si>
  <si>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</si>
  <si>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</si>
  <si>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</si>
  <si>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</si>
  <si>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</si>
  <si>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</si>
  <si>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</si>
  <si>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</si>
  <si>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</si>
  <si>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</si>
  <si>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</si>
  <si>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</si>
  <si>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</si>
  <si>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</si>
  <si>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</si>
  <si>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</si>
  <si>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</si>
  <si>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</si>
  <si>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</si>
  <si>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</si>
  <si>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</si>
  <si>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</si>
  <si>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</si>
  <si>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</si>
  <si>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</si>
  <si>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</si>
  <si>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</si>
  <si>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</si>
  <si>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</si>
  <si>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</si>
  <si>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</si>
  <si>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</si>
  <si>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</si>
  <si>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</si>
  <si>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</si>
  <si>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</si>
  <si>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</si>
  <si>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</si>
  <si>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</si>
  <si>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</si>
  <si>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</si>
  <si>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</si>
  <si>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</si>
  <si>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</si>
  <si>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</si>
  <si>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</si>
  <si>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</si>
  <si>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</si>
  <si>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</si>
  <si>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</si>
  <si>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</si>
  <si>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</si>
  <si>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</si>
  <si>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</si>
  <si>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</si>
  <si>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</si>
  <si>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</si>
  <si>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</si>
  <si>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</si>
  <si>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</si>
  <si>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</si>
  <si>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</si>
  <si>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</si>
  <si>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</si>
  <si>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</si>
  <si>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</si>
  <si>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</si>
  <si>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</si>
  <si>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</si>
  <si>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</si>
  <si>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</si>
  <si>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</si>
  <si>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</si>
  <si>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</si>
  <si>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</si>
  <si>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</si>
  <si>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</si>
  <si>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</si>
  <si>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</si>
  <si>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</si>
  <si>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</si>
  <si>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</si>
  <si>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</si>
  <si>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</si>
  <si>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</si>
  <si>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</si>
  <si>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</si>
  <si>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</si>
  <si>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</si>
  <si>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</si>
  <si>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</si>
  <si>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</si>
  <si>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</si>
  <si>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</si>
  <si>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</si>
  <si>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</si>
  <si>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</si>
  <si>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</si>
  <si>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</si>
  <si>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</si>
  <si>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</si>
  <si>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</si>
  <si>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</si>
  <si>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</si>
  <si>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</si>
  <si>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</si>
  <si>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</si>
  <si>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</si>
  <si>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</si>
  <si>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</si>
  <si>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</si>
  <si>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</si>
  <si>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</si>
  <si>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</si>
  <si>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</si>
  <si>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</si>
  <si>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</si>
  <si>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</si>
  <si>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</si>
  <si>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</si>
  <si>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</si>
  <si>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</si>
  <si>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</si>
  <si>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</si>
  <si>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</si>
  <si>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</si>
  <si>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</si>
  <si>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</si>
  <si>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</si>
  <si>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</si>
  <si>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</si>
  <si>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</si>
  <si>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</si>
  <si>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</si>
  <si>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</si>
  <si>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</si>
  <si>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</si>
  <si>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</si>
  <si>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</si>
  <si>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</si>
  <si>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</si>
  <si>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</si>
  <si>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</si>
  <si>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</si>
  <si>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</si>
  <si>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</si>
  <si>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</si>
  <si>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</si>
  <si>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</si>
  <si>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</si>
  <si>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</si>
  <si>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</si>
  <si>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</si>
  <si>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</si>
  <si>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</si>
  <si>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</si>
  <si>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</si>
  <si>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</si>
  <si>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</si>
  <si>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</si>
  <si>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</si>
  <si>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</si>
  <si>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</si>
  <si>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</si>
  <si>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</si>
  <si>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</si>
  <si>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</si>
  <si>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</si>
  <si>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</si>
  <si>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</si>
  <si>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</si>
  <si>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</si>
  <si>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</si>
  <si>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</si>
  <si>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</si>
  <si>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</si>
  <si>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</si>
  <si>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</si>
  <si>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</si>
  <si>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</si>
  <si>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</si>
  <si>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</si>
  <si>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</si>
  <si>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</si>
  <si>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</si>
  <si>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</si>
  <si>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</si>
  <si>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</si>
  <si>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</si>
  <si>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</si>
  <si>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</si>
  <si>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</si>
  <si>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</si>
  <si>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</si>
  <si>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</si>
  <si>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</si>
  <si>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</si>
  <si>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</si>
  <si>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</si>
  <si>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</si>
  <si>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</si>
  <si>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</si>
  <si>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</si>
  <si>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</si>
  <si>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</si>
  <si>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</si>
  <si>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</si>
  <si>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</si>
  <si>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</si>
  <si>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</si>
  <si>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</si>
  <si>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</si>
  <si>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</si>
  <si>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</si>
  <si>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</si>
  <si>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</si>
  <si>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</si>
  <si>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</si>
  <si>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</si>
  <si>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</si>
  <si>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</si>
  <si>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</si>
  <si>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</si>
  <si>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</si>
  <si>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</si>
  <si>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</si>
  <si>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</si>
  <si>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</si>
  <si>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</si>
  <si>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</si>
  <si>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</si>
  <si>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</si>
  <si>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</si>
  <si>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</si>
  <si>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</si>
  <si>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</si>
  <si>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</si>
  <si>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</si>
  <si>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</si>
  <si>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</si>
  <si>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</si>
  <si>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</si>
  <si>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</si>
  <si>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</si>
  <si>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</si>
  <si>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</si>
  <si>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</si>
  <si>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</si>
  <si>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</si>
  <si>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</si>
  <si>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</si>
  <si>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</si>
  <si>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</si>
  <si>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</si>
  <si>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</si>
  <si>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</si>
  <si>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</si>
  <si>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</si>
  <si>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</si>
  <si>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</si>
  <si>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</si>
  <si>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</si>
  <si>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</si>
  <si>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</si>
  <si>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</si>
  <si>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</si>
  <si>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</si>
  <si>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</si>
  <si>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</si>
  <si>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</si>
  <si>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</si>
  <si>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</si>
  <si>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</si>
  <si>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</si>
  <si>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</si>
  <si>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</si>
  <si>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</si>
  <si>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</si>
  <si>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</si>
  <si>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</si>
  <si>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</si>
  <si>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</si>
  <si>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</si>
  <si>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</si>
  <si>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</si>
  <si>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</si>
  <si>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</si>
  <si>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</si>
  <si>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</si>
  <si>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</si>
  <si>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</si>
  <si>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</si>
  <si>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</si>
  <si>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</si>
  <si>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</si>
  <si>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</si>
  <si>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</si>
  <si>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</si>
  <si>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</si>
  <si>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</si>
  <si>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</si>
  <si>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</si>
  <si>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</si>
  <si>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</si>
  <si>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</si>
  <si>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</si>
  <si>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</si>
  <si>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</si>
  <si>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</si>
  <si>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</si>
  <si>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</si>
  <si>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</si>
  <si>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</si>
  <si>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</si>
  <si>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</si>
  <si>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</si>
  <si>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</si>
  <si>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</si>
  <si>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</si>
  <si>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</si>
  <si>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</si>
  <si>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</si>
  <si>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</si>
  <si>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</si>
  <si>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</si>
  <si>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</si>
  <si>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</si>
  <si>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</si>
  <si>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</si>
  <si>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</si>
  <si>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</si>
  <si>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</si>
  <si>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</si>
  <si>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</si>
  <si>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</si>
  <si>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</si>
  <si>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</si>
  <si>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</si>
  <si>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</si>
  <si>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</si>
  <si>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</si>
  <si>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</si>
  <si>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</si>
  <si>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</si>
  <si>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</si>
  <si>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</si>
  <si>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</si>
  <si>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</si>
  <si>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</si>
  <si>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</si>
  <si>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</si>
  <si>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</si>
  <si>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</si>
  <si>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</si>
  <si>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</si>
  <si>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</si>
  <si>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</si>
  <si>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</si>
  <si>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</si>
  <si>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</si>
  <si>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</si>
  <si>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</si>
  <si>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</si>
  <si>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</si>
  <si>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</si>
  <si>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</si>
  <si>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</si>
  <si>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</si>
  <si>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</si>
  <si>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</si>
  <si>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</si>
  <si>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</si>
  <si>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</si>
  <si>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</si>
  <si>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</si>
  <si>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</si>
  <si>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</si>
  <si>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</si>
  <si>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</si>
  <si>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</si>
  <si>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</si>
  <si>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</si>
  <si>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</si>
  <si>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</si>
  <si>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</si>
  <si>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</si>
  <si>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</si>
  <si>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</si>
  <si>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</si>
  <si>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</si>
  <si>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</si>
  <si>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</si>
  <si>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</si>
  <si>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</si>
  <si>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</si>
  <si>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</si>
  <si>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</si>
  <si>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</si>
  <si>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</si>
  <si>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</si>
  <si>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</si>
  <si>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</si>
  <si>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</si>
  <si>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</si>
  <si>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</si>
  <si>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</si>
  <si>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</si>
  <si>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</si>
  <si>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</si>
  <si>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</si>
  <si>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</si>
  <si>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</si>
  <si>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</si>
  <si>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</si>
  <si>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</si>
  <si>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</si>
  <si>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</si>
  <si>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</si>
  <si>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</si>
  <si>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</si>
  <si>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</si>
  <si>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</si>
  <si>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</si>
  <si>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</si>
  <si>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</si>
  <si>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</si>
  <si>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</si>
  <si>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</si>
  <si>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</si>
  <si>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</si>
  <si>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</si>
  <si>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</si>
  <si>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</si>
  <si>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</si>
  <si>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</si>
  <si>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</si>
  <si>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</si>
  <si>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</si>
  <si>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</si>
  <si>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</si>
  <si>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</si>
  <si>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</si>
  <si>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</si>
  <si>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</si>
  <si>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</si>
  <si>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</si>
  <si>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</si>
  <si>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</si>
  <si>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</si>
  <si>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</si>
  <si>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</si>
  <si>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</si>
  <si>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</si>
  <si>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</si>
  <si>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</si>
  <si>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</si>
  <si>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</si>
  <si>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</si>
  <si>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</si>
  <si>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</si>
  <si>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</si>
  <si>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</si>
  <si>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</si>
  <si>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</si>
  <si>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</si>
  <si>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</si>
  <si>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</si>
  <si>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</si>
  <si>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</si>
  <si>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</si>
  <si>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</si>
  <si>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</si>
  <si>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</si>
  <si>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</si>
  <si>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</si>
  <si>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</si>
  <si>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</si>
  <si>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</si>
  <si>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</si>
  <si>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</si>
  <si>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</si>
  <si>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</si>
  <si>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</si>
  <si>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</si>
  <si>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</si>
  <si>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</si>
  <si>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</si>
  <si>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</si>
  <si>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</si>
  <si>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</si>
  <si>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</si>
  <si>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</si>
  <si>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</si>
  <si>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</si>
  <si>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</si>
  <si>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</si>
  <si>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</si>
  <si>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</si>
  <si>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</si>
  <si>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</si>
  <si>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</si>
  <si>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</si>
  <si>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</si>
  <si>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</si>
  <si>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</si>
  <si>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</si>
  <si>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</si>
  <si>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</si>
  <si>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</si>
  <si>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</si>
  <si>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</si>
  <si>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</si>
  <si>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</si>
  <si>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</si>
  <si>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</si>
  <si>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</si>
  <si>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</si>
  <si>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</si>
  <si>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</si>
  <si>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</si>
  <si>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</si>
  <si>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</si>
  <si>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</si>
  <si>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</si>
  <si>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</si>
  <si>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</si>
  <si>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</si>
  <si>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</si>
  <si>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</si>
  <si>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</si>
  <si>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</si>
  <si>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</si>
  <si>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</si>
  <si>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</si>
  <si>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</si>
  <si>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</si>
  <si>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</si>
  <si>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</si>
  <si>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</si>
  <si>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</si>
  <si>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</si>
  <si>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</si>
  <si>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</si>
  <si>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</si>
  <si>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</si>
  <si>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</si>
  <si>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</si>
  <si>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</si>
  <si>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</si>
  <si>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</si>
  <si>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</si>
  <si>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</si>
  <si>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</si>
  <si>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</si>
  <si>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</si>
  <si>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</si>
  <si>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</si>
  <si>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</si>
  <si>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</si>
  <si>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</si>
  <si>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</si>
  <si>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</si>
  <si>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</si>
  <si>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</si>
  <si>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</si>
  <si>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</si>
  <si>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</si>
  <si>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</si>
  <si>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</si>
  <si>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</si>
  <si>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</si>
  <si>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</si>
  <si>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</si>
  <si>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</si>
  <si>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</si>
  <si>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</si>
  <si>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</si>
  <si>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</si>
  <si>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</si>
  <si>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</si>
  <si>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</si>
  <si>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</si>
  <si>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</si>
  <si>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</si>
  <si>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</si>
  <si>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</si>
  <si>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</si>
  <si>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</si>
  <si>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</si>
  <si>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</si>
  <si>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</si>
  <si>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</si>
  <si>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</si>
  <si>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</si>
  <si>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</si>
  <si>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</si>
  <si>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</si>
  <si>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</si>
  <si>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</si>
  <si>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</si>
  <si>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</si>
  <si>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</si>
  <si>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</si>
  <si>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</si>
  <si>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</si>
  <si>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</si>
  <si>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</si>
  <si>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</si>
  <si>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</si>
  <si>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</si>
  <si>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</si>
  <si>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</si>
  <si>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</si>
  <si>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</si>
  <si>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</si>
  <si>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</si>
  <si>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</si>
  <si>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</si>
  <si>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</si>
  <si>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</si>
  <si>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</si>
  <si>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</si>
  <si>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</si>
  <si>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</si>
  <si>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</si>
  <si>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</si>
  <si>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</si>
  <si>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</si>
  <si>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</si>
  <si>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</si>
  <si>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</si>
  <si>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</si>
  <si>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</si>
  <si>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</si>
  <si>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</si>
  <si>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</si>
  <si>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</si>
  <si>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</si>
  <si>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</si>
  <si>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</si>
  <si>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</si>
  <si>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</si>
  <si>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</si>
  <si>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</si>
  <si>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</si>
  <si>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</si>
  <si>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</si>
  <si>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</si>
  <si>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</si>
  <si>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</si>
  <si>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</si>
  <si>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</si>
  <si>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</si>
  <si>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</si>
  <si>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</si>
  <si>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</si>
  <si>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</si>
  <si>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</si>
  <si>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</si>
  <si>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</si>
  <si>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</si>
  <si>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</si>
  <si>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</si>
  <si>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</si>
  <si>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</si>
  <si>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</si>
  <si>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</si>
  <si>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</si>
  <si>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</si>
  <si>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</si>
  <si>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</si>
  <si>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</si>
  <si>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</si>
  <si>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</si>
  <si>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</si>
  <si>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</si>
  <si>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</si>
  <si>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</si>
  <si>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</si>
  <si>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</si>
  <si>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</si>
  <si>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</si>
  <si>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</si>
  <si>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</si>
  <si>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</si>
  <si>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</si>
  <si>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</si>
  <si>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</si>
  <si>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</si>
  <si>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</si>
  <si>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</si>
  <si>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</si>
  <si>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</si>
  <si>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</si>
  <si>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</si>
  <si>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</si>
  <si>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</si>
  <si>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</si>
  <si>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</si>
  <si>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</si>
  <si>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</si>
  <si>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</si>
  <si>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</si>
  <si>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</si>
  <si>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</si>
  <si>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</si>
  <si>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</si>
  <si>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</si>
  <si>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</si>
  <si>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</si>
  <si>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</si>
  <si>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</si>
  <si>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</si>
  <si>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</si>
  <si>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</si>
  <si>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</si>
  <si>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</si>
  <si>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</si>
  <si>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</si>
  <si>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</si>
  <si>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</si>
  <si>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</si>
  <si>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</si>
  <si>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</si>
  <si>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</si>
  <si>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</si>
  <si>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</si>
  <si>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</si>
  <si>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</si>
  <si>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</si>
  <si>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</si>
  <si>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</si>
  <si>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</si>
  <si>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</si>
  <si>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</si>
  <si>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</si>
  <si>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</si>
  <si>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</si>
  <si>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</si>
  <si>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</si>
  <si>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</si>
  <si>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</si>
  <si>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</si>
  <si>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</si>
  <si>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</si>
  <si>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</si>
  <si>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</si>
  <si>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</si>
  <si>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</si>
  <si>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</si>
  <si>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</si>
  <si>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</si>
  <si>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</si>
  <si>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</si>
  <si>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</si>
  <si>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</si>
  <si>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</si>
  <si>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</si>
  <si>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</si>
  <si>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</si>
  <si>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</si>
  <si>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</si>
  <si>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</si>
  <si>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</si>
  <si>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</si>
  <si>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</si>
  <si>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</si>
  <si>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</si>
  <si>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</si>
  <si>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</si>
  <si>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</si>
  <si>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</si>
  <si>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</si>
  <si>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</si>
  <si>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</si>
  <si>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</si>
  <si>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</si>
  <si>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</si>
  <si>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</si>
  <si>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</si>
  <si>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</si>
  <si>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</si>
  <si>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</si>
  <si>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</si>
  <si>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</si>
  <si>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</si>
  <si>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</si>
  <si>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</si>
  <si>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</si>
  <si>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</si>
  <si>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</si>
  <si>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</si>
  <si>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</si>
  <si>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</si>
  <si>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</si>
  <si>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</si>
  <si>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</si>
  <si>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</si>
  <si>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</si>
  <si>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</si>
  <si>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</si>
  <si>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</si>
  <si>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</si>
  <si>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</si>
  <si>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</si>
  <si>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</si>
  <si>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</si>
  <si>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</si>
  <si>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</si>
  <si>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</si>
  <si>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</si>
  <si>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</si>
  <si>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</si>
  <si>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</si>
  <si>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</si>
  <si>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</si>
  <si>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</si>
  <si>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</si>
  <si>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</si>
  <si>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</si>
  <si>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</si>
  <si>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</si>
  <si>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</si>
  <si>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</si>
  <si>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</si>
  <si>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</si>
  <si>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</si>
  <si>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</si>
  <si>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</si>
  <si>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</si>
  <si>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</si>
  <si>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</si>
  <si>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</si>
  <si>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</si>
  <si>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</si>
  <si>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</si>
  <si>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</si>
  <si>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</si>
  <si>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</si>
  <si>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</si>
  <si>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</si>
  <si>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</si>
  <si>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</si>
  <si>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</si>
  <si>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</si>
  <si>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</si>
  <si>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</si>
  <si>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</si>
  <si>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</si>
  <si>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</si>
  <si>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</si>
  <si>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</si>
  <si>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</si>
  <si>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</si>
  <si>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</si>
  <si>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</si>
  <si>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</si>
  <si>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</si>
  <si>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</si>
  <si>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</si>
  <si>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</si>
  <si>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</si>
  <si>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</si>
  <si>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</si>
  <si>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</si>
  <si>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</si>
  <si>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</si>
  <si>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</si>
  <si>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</si>
  <si>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</si>
  <si>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</si>
  <si>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</si>
  <si>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</si>
  <si>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</si>
  <si>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</si>
  <si>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</si>
  <si>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</si>
  <si>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</si>
  <si>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</si>
  <si>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</si>
  <si>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</si>
  <si>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</si>
  <si>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</si>
  <si>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</si>
  <si>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</si>
  <si>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</si>
  <si>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</si>
  <si>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</si>
  <si>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</si>
  <si>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</si>
  <si>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</si>
  <si>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</si>
  <si>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</si>
  <si>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</si>
  <si>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</si>
  <si>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</si>
  <si>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</si>
  <si>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</si>
  <si>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</si>
  <si>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</si>
  <si>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</si>
  <si>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</si>
  <si>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</si>
  <si>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</si>
  <si>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</si>
  <si>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</si>
  <si>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</si>
  <si>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</si>
  <si>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</si>
  <si>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</si>
  <si>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</si>
  <si>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</si>
  <si>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</si>
  <si>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</si>
  <si>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</si>
  <si>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</si>
  <si>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</si>
  <si>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</si>
  <si>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</si>
  <si>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</si>
  <si>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</si>
  <si>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</si>
  <si>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</si>
  <si>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</si>
  <si>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</si>
  <si>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</si>
  <si>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</si>
  <si>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</si>
  <si>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</si>
  <si>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</si>
  <si>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</si>
  <si>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</si>
  <si>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</si>
  <si>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</si>
  <si>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</si>
  <si>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</si>
  <si>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</si>
  <si>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</si>
  <si>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</si>
  <si>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</si>
  <si>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</si>
  <si>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</si>
  <si>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</si>
  <si>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</si>
  <si>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</si>
  <si>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</si>
  <si>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</si>
  <si>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</si>
  <si>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</si>
  <si>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</si>
  <si>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</si>
  <si>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</si>
  <si>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</si>
  <si>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</si>
  <si>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</si>
  <si>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</si>
  <si>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</si>
  <si>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</si>
  <si>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</si>
  <si>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</si>
  <si>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</si>
  <si>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</si>
  <si>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</si>
  <si>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</si>
  <si>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</si>
  <si>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</si>
  <si>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</si>
  <si>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</si>
  <si>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</si>
  <si>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</si>
  <si>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</si>
  <si>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</si>
  <si>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</si>
  <si>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</si>
  <si>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</si>
  <si>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</si>
  <si>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</si>
  <si>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</si>
  <si>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</si>
  <si>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</si>
  <si>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</si>
  <si>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</si>
  <si>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</si>
  <si>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</si>
  <si>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</si>
  <si>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</si>
  <si>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</si>
  <si>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</si>
  <si>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</si>
  <si>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</si>
  <si>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</si>
  <si>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</si>
  <si>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</si>
  <si>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</si>
  <si>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</si>
  <si>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</si>
  <si>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</si>
  <si>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</si>
  <si>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</si>
  <si>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</si>
  <si>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</si>
  <si>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</si>
  <si>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</si>
  <si>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</si>
  <si>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</si>
  <si>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</si>
  <si>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</si>
  <si>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</si>
  <si>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</si>
  <si>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</si>
  <si>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</si>
  <si>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</si>
  <si>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</si>
  <si>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</si>
  <si>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</si>
  <si>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</si>
  <si>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</si>
  <si>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</si>
  <si>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</si>
  <si>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</si>
  <si>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</si>
  <si>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</si>
  <si>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</si>
  <si>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</si>
  <si>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</si>
  <si>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</si>
  <si>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</si>
  <si>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</si>
  <si>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</si>
  <si>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</si>
  <si>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</si>
  <si>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</si>
  <si>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</si>
  <si>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</si>
  <si>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</si>
  <si>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</si>
  <si>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</si>
  <si>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</si>
  <si>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</si>
  <si>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</si>
  <si>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</si>
  <si>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</si>
  <si>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</si>
  <si>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</si>
  <si>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</si>
  <si>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</si>
  <si>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</si>
  <si>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</si>
  <si>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</si>
  <si>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</si>
  <si>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</si>
  <si>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</si>
  <si>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</si>
  <si>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</si>
  <si>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</si>
  <si>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</si>
  <si>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</si>
  <si>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</si>
  <si>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</si>
  <si>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</si>
  <si>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</si>
  <si>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</si>
  <si>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</si>
  <si>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</si>
  <si>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</si>
  <si>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</si>
  <si>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</si>
  <si>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</si>
  <si>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</si>
  <si>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</si>
  <si>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</si>
  <si>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</si>
  <si>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</si>
  <si>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</si>
  <si>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</si>
  <si>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</si>
  <si>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</si>
  <si>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</si>
  <si>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</si>
  <si>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</si>
  <si>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</si>
  <si>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</si>
  <si>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</si>
  <si>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</si>
  <si>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</si>
  <si>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</si>
  <si>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</si>
  <si>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</si>
  <si>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</si>
  <si>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</si>
  <si>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</si>
  <si>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</si>
  <si>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</si>
  <si>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</si>
  <si>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</si>
  <si>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</si>
  <si>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</si>
  <si>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</si>
  <si>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</si>
  <si>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</si>
  <si>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</si>
  <si>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</si>
  <si>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</si>
  <si>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</si>
  <si>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</si>
  <si>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</si>
  <si>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</si>
  <si>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</si>
  <si>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</si>
  <si>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</si>
  <si>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</si>
  <si>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</si>
  <si>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</si>
  <si>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</si>
  <si>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</si>
  <si>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</si>
  <si>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</si>
  <si>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</si>
  <si>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</si>
  <si>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</si>
  <si>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</si>
  <si>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</si>
  <si>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</si>
  <si>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</si>
  <si>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</si>
  <si>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</si>
  <si>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</si>
  <si>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</si>
  <si>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</si>
  <si>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</si>
  <si>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</si>
  <si>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</si>
  <si>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</si>
  <si>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</si>
  <si>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</si>
  <si>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</si>
  <si>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</si>
  <si>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</si>
  <si>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</si>
  <si>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</si>
  <si>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</si>
  <si>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</si>
  <si>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</si>
  <si>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</si>
  <si>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</si>
  <si>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</si>
  <si>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</si>
  <si>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</si>
  <si>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</si>
  <si>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</si>
  <si>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</si>
  <si>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</si>
  <si>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</si>
  <si>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</si>
  <si>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</si>
  <si>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</si>
  <si>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</si>
  <si>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</si>
  <si>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</si>
  <si>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</si>
  <si>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</si>
  <si>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</si>
  <si>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</si>
  <si>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</si>
  <si>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</si>
  <si>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</si>
  <si>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</si>
  <si>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</si>
  <si>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</si>
  <si>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</si>
  <si>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</si>
  <si>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</si>
  <si>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</si>
  <si>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</si>
  <si>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</si>
  <si>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</si>
  <si>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</si>
  <si>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</si>
  <si>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</si>
  <si>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</si>
  <si>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</si>
  <si>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</si>
  <si>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</si>
  <si>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</si>
  <si>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</si>
  <si>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</si>
  <si>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</si>
  <si>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</si>
  <si>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</si>
  <si>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</si>
  <si>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</si>
  <si>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</si>
  <si>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</si>
  <si>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</si>
  <si>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</si>
  <si>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</si>
  <si>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</si>
  <si>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</si>
  <si>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</si>
  <si>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</si>
  <si>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</si>
  <si>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</si>
  <si>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</si>
  <si>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</si>
  <si>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</si>
  <si>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</si>
  <si>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</si>
  <si>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</si>
  <si>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</si>
  <si>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</si>
  <si>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</si>
  <si>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</si>
  <si>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</si>
  <si>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</si>
  <si>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</si>
  <si>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</si>
  <si>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</si>
  <si>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</si>
  <si>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</si>
  <si>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</si>
  <si>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</si>
  <si>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</si>
  <si>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</si>
  <si>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</si>
  <si>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</si>
  <si>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</si>
  <si>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</si>
  <si>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</si>
  <si>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</si>
  <si>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</si>
  <si>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</si>
  <si>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</si>
  <si>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</si>
  <si>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</si>
  <si>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</si>
  <si>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</si>
  <si>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</si>
  <si>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</si>
  <si>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</si>
  <si>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</si>
  <si>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</si>
  <si>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</si>
  <si>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</si>
  <si>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</si>
  <si>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</si>
  <si>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</si>
  <si>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</si>
  <si>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</si>
  <si>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</si>
  <si>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</si>
  <si>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</si>
  <si>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</si>
  <si>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</si>
  <si>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</si>
  <si>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</si>
  <si>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</si>
  <si>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</si>
  <si>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</si>
  <si>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</si>
  <si>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</si>
  <si>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</si>
  <si>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</si>
  <si>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</si>
  <si>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</si>
  <si>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</si>
  <si>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</si>
  <si>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</si>
  <si>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</si>
  <si>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</si>
  <si>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</si>
  <si>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</si>
  <si>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</si>
  <si>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</si>
  <si>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</si>
  <si>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</si>
  <si>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</si>
  <si>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</si>
  <si>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</si>
  <si>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</si>
  <si>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</si>
  <si>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</si>
  <si>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</si>
  <si>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</si>
  <si>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</si>
  <si>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</si>
  <si>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</si>
  <si>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</si>
  <si>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</si>
  <si>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</si>
  <si>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</si>
  <si>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</si>
  <si>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</si>
  <si>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</si>
  <si>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</si>
  <si>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</si>
  <si>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</si>
  <si>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</si>
  <si>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</si>
  <si>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</si>
  <si>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</si>
  <si>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</si>
  <si>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</si>
  <si>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</si>
  <si>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</si>
  <si>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</si>
  <si>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</si>
  <si>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</si>
  <si>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</si>
  <si>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</si>
  <si>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</si>
  <si>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</si>
  <si>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</si>
  <si>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</si>
  <si>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</si>
  <si>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</si>
  <si>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</si>
  <si>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</si>
  <si>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</si>
  <si>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</si>
  <si>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</si>
  <si>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</si>
  <si>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</si>
  <si>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</si>
  <si>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</si>
  <si>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</si>
  <si>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</si>
  <si>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</si>
  <si>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</si>
  <si>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</si>
  <si>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</si>
  <si>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</si>
  <si>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</si>
  <si>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</si>
  <si>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</si>
  <si>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</si>
  <si>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</si>
  <si>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</si>
  <si>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</si>
  <si>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</si>
  <si>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</si>
  <si>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</si>
  <si>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</si>
  <si>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</si>
  <si>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</si>
  <si>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</si>
  <si>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</si>
  <si>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</si>
  <si>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</si>
  <si>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</si>
  <si>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</si>
  <si>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</si>
  <si>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</si>
  <si>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</si>
  <si>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</si>
  <si>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</si>
  <si>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</si>
  <si>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</si>
  <si>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</si>
  <si>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</si>
  <si>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</si>
  <si>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</si>
  <si>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</si>
  <si>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</si>
  <si>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</si>
  <si>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</si>
  <si>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</si>
  <si>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</si>
  <si>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</si>
  <si>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</si>
  <si>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</si>
  <si>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</si>
  <si>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</si>
  <si>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</si>
  <si>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</si>
  <si>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</si>
  <si>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</si>
  <si>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</si>
  <si>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</si>
  <si>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</si>
  <si>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</si>
  <si>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</si>
  <si>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</si>
  <si>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</si>
  <si>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</si>
  <si>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</si>
  <si>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</si>
  <si>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</si>
  <si>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</si>
  <si>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</si>
  <si>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</si>
  <si>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</si>
  <si>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</si>
  <si>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</si>
  <si>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</si>
  <si>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</si>
  <si>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</si>
  <si>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</si>
  <si>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</si>
  <si>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</si>
  <si>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</si>
  <si>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</si>
  <si>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</si>
  <si>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</si>
  <si>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</si>
  <si>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</si>
  <si>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</si>
  <si>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</si>
  <si>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</si>
  <si>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</si>
  <si>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</si>
  <si>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</si>
  <si>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</si>
  <si>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</si>
  <si>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</si>
  <si>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</si>
  <si>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</si>
  <si>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</si>
  <si>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</si>
  <si>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</si>
  <si>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</si>
  <si>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</si>
  <si>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</si>
  <si>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</si>
  <si>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</si>
  <si>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</si>
  <si>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</si>
  <si>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</si>
  <si>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</si>
  <si>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</si>
  <si>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</si>
  <si>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</si>
  <si>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</si>
  <si>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</si>
  <si>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</si>
  <si>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</si>
  <si>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</si>
  <si>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</si>
  <si>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</si>
  <si>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</si>
  <si>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</si>
  <si>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</si>
  <si>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</si>
  <si>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</si>
  <si>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</si>
  <si>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</si>
  <si>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</si>
  <si>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</si>
  <si>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</si>
  <si>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</si>
  <si>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</si>
  <si>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</si>
  <si>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</si>
  <si>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</si>
  <si>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</si>
  <si>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</si>
  <si>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</si>
  <si>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</si>
  <si>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</si>
  <si>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</si>
  <si>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</si>
  <si>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</si>
  <si>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</si>
  <si>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</si>
  <si>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</si>
  <si>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</si>
  <si>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</si>
  <si>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</si>
  <si>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</si>
  <si>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</si>
  <si>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</si>
  <si>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</si>
  <si>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</si>
  <si>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</si>
  <si>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</si>
  <si>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</si>
  <si>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</si>
  <si>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</si>
  <si>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</si>
  <si>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</si>
  <si>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</si>
  <si>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</si>
  <si>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</si>
  <si>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</si>
  <si>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</si>
  <si>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</si>
  <si>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</si>
  <si>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</si>
  <si>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</si>
  <si>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</si>
  <si>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</si>
  <si>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</si>
  <si>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</si>
  <si>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</si>
  <si>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</si>
  <si>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</si>
  <si>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</si>
  <si>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</si>
  <si>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</si>
  <si>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</si>
  <si>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</si>
  <si>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</si>
  <si>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</si>
  <si>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</si>
  <si>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</si>
  <si>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</si>
  <si>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</si>
  <si>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</si>
  <si>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</si>
  <si>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</si>
  <si>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</si>
  <si>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</si>
  <si>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</si>
  <si>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</si>
  <si>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</si>
  <si>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</si>
  <si>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</si>
  <si>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</si>
  <si>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</si>
  <si>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</si>
  <si>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</si>
  <si>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</si>
  <si>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</si>
  <si>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</si>
  <si>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</si>
  <si>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</si>
  <si>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</si>
  <si>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</si>
  <si>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</si>
  <si>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</si>
  <si>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</si>
  <si>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</si>
  <si>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</si>
  <si>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</si>
  <si>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</si>
  <si>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</si>
  <si>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</si>
  <si>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</si>
  <si>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</si>
  <si>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</si>
  <si>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</si>
  <si>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</si>
  <si>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</si>
  <si>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</si>
  <si>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</si>
  <si>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</si>
  <si>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</si>
  <si>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</si>
  <si>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</si>
  <si>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</si>
  <si>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</si>
  <si>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</si>
  <si>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</si>
  <si>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</si>
  <si>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</si>
  <si>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</si>
  <si>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</si>
  <si>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</si>
  <si>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</si>
  <si>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</si>
  <si>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</si>
  <si>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</si>
  <si>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</si>
  <si>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</si>
  <si>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</si>
  <si>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</si>
  <si>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</si>
  <si>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</si>
  <si>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</si>
  <si>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</si>
  <si>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</si>
  <si>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</si>
  <si>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</si>
  <si>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</si>
  <si>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</si>
  <si>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</si>
  <si>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</si>
  <si>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</si>
  <si>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</si>
  <si>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</si>
  <si>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</si>
  <si>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</si>
  <si>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</si>
  <si>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</si>
  <si>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</si>
  <si>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</si>
  <si>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</si>
  <si>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</si>
  <si>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</si>
  <si>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</si>
  <si>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</si>
  <si>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</si>
  <si>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</si>
  <si>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</si>
  <si>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</si>
  <si>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</si>
  <si>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</si>
  <si>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</si>
  <si>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</si>
  <si>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</si>
  <si>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</si>
  <si>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</si>
  <si>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</si>
  <si>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</si>
  <si>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</si>
  <si>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</si>
  <si>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</si>
  <si>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</si>
  <si>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</si>
  <si>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</si>
  <si>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</si>
  <si>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</si>
  <si>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</si>
  <si>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</si>
  <si>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</si>
  <si>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</si>
  <si>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</si>
  <si>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</si>
  <si>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</si>
  <si>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</si>
  <si>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</si>
  <si>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</si>
  <si>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</si>
  <si>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</si>
  <si>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</si>
  <si>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</si>
  <si>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</si>
  <si>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</si>
  <si>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</si>
  <si>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</si>
  <si>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</si>
  <si>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</si>
  <si>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</si>
  <si>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</si>
  <si>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</si>
  <si>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</si>
  <si>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</si>
  <si>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</si>
  <si>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</si>
  <si>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</si>
  <si>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</si>
  <si>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</si>
  <si>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</si>
  <si>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</si>
  <si>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</si>
  <si>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</si>
  <si>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</si>
  <si>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</si>
  <si>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</si>
  <si>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</si>
  <si>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</si>
  <si>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</si>
  <si>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</si>
  <si>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</si>
  <si>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</si>
  <si>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</si>
  <si>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</si>
  <si>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</si>
  <si>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</si>
  <si>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</si>
  <si>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</si>
  <si>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</si>
  <si>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</si>
  <si>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</si>
  <si>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</si>
  <si>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</si>
  <si>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</si>
  <si>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</si>
  <si>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</si>
  <si>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</si>
  <si>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</si>
  <si>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</si>
  <si>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</si>
  <si>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</si>
  <si>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</si>
  <si>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</si>
  <si>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</si>
  <si>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</si>
  <si>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</si>
  <si>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</si>
  <si>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</si>
  <si>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</si>
  <si>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</si>
  <si>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</si>
  <si>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</si>
  <si>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</si>
  <si>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</si>
  <si>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</si>
  <si>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</si>
  <si>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</si>
  <si>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</si>
  <si>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</si>
  <si>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</si>
  <si>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</si>
  <si>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</si>
  <si>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</si>
  <si>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</si>
  <si>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</si>
  <si>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</si>
  <si>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</si>
  <si>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</si>
  <si>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</si>
  <si>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</si>
  <si>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</si>
  <si>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</si>
  <si>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</si>
  <si>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</si>
  <si>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</si>
  <si>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</si>
  <si>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</si>
  <si>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</si>
  <si>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</si>
  <si>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</si>
  <si>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</si>
  <si>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</si>
  <si>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</si>
  <si>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</si>
  <si>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</si>
  <si>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</si>
  <si>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</si>
  <si>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</si>
  <si>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</si>
  <si>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</si>
  <si>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</si>
  <si>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</si>
  <si>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</si>
  <si>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</si>
  <si>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</si>
  <si>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</si>
  <si>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</si>
  <si>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</si>
  <si>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</si>
  <si>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</si>
  <si>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</si>
  <si>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</si>
  <si>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</si>
  <si>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</si>
  <si>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</si>
  <si>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</si>
  <si>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</si>
  <si>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</si>
  <si>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</si>
  <si>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</si>
  <si>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</si>
  <si>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</si>
  <si>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</si>
  <si>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</si>
  <si>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</si>
  <si>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</si>
  <si>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</si>
  <si>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</si>
  <si>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</si>
  <si>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</si>
  <si>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</si>
  <si>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</si>
  <si>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</si>
  <si>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</si>
  <si>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</si>
  <si>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</si>
  <si>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</si>
  <si>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</si>
  <si>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</si>
  <si>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</si>
  <si>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</si>
  <si>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</si>
  <si>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</si>
  <si>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</si>
  <si>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</si>
  <si>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</si>
  <si>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</si>
  <si>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</si>
  <si>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</si>
  <si>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</si>
  <si>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</si>
  <si>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</si>
  <si>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</si>
  <si>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</si>
  <si>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</si>
  <si>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</si>
  <si>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</si>
  <si>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</si>
  <si>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</si>
  <si>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</si>
  <si>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</si>
  <si>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</si>
  <si>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</si>
  <si>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</si>
  <si>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</si>
  <si>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</si>
  <si>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</si>
  <si>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</si>
  <si>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</si>
  <si>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</si>
  <si>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</si>
  <si>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</si>
  <si>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</si>
  <si>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</si>
  <si>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</si>
  <si>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</si>
  <si>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</si>
  <si>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</si>
  <si>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</si>
  <si>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</si>
  <si>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</si>
  <si>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</si>
  <si>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</si>
  <si>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</si>
  <si>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</si>
  <si>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</si>
  <si>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</si>
  <si>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</si>
  <si>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</si>
  <si>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</si>
  <si>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</si>
  <si>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</si>
  <si>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</si>
  <si>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</si>
  <si>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</si>
  <si>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</si>
  <si>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</si>
  <si>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</si>
  <si>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</si>
  <si>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</si>
  <si>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</si>
  <si>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</si>
  <si>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</si>
  <si>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</si>
  <si>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</si>
  <si>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</si>
  <si>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</si>
  <si>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</si>
  <si>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</si>
  <si>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</si>
  <si>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</si>
  <si>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</si>
  <si>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</si>
  <si>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</si>
  <si>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</si>
  <si>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</si>
  <si>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</si>
  <si>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</si>
  <si>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</si>
  <si>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</si>
  <si>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</si>
  <si>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</si>
  <si>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</si>
  <si>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</si>
  <si>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</si>
  <si>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</si>
  <si>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</si>
  <si>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</si>
  <si>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</si>
  <si>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</si>
  <si>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</si>
  <si>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</si>
  <si>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</si>
  <si>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</si>
  <si>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</si>
  <si>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</si>
  <si>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</si>
  <si>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</si>
  <si>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</si>
  <si>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</si>
  <si>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</si>
  <si>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</si>
  <si>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</si>
  <si>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</si>
  <si>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</si>
  <si>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</si>
  <si>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</si>
  <si>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</si>
  <si>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</si>
  <si>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</si>
  <si>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</si>
  <si>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</si>
  <si>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</si>
  <si>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</si>
  <si>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</si>
  <si>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</si>
  <si>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</si>
  <si>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</si>
  <si>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</si>
  <si>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</si>
  <si>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</si>
  <si>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</si>
  <si>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</si>
  <si>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</si>
  <si>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</si>
  <si>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</si>
  <si>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</si>
  <si>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</si>
  <si>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</si>
  <si>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</si>
  <si>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</si>
  <si>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</si>
  <si>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</si>
  <si>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</si>
  <si>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</si>
  <si>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</si>
  <si>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</si>
  <si>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</si>
  <si>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</si>
  <si>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</si>
  <si>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</si>
  <si>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</si>
  <si>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</si>
  <si>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</si>
  <si>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</si>
  <si>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</si>
  <si>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</si>
  <si>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</si>
  <si>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</si>
  <si>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</si>
  <si>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</si>
  <si>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</si>
  <si>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</si>
  <si>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</si>
  <si>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</si>
  <si>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</si>
  <si>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</si>
  <si>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</si>
  <si>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</si>
  <si>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</si>
  <si>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</si>
  <si>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</si>
  <si>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</si>
  <si>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</si>
  <si>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</si>
  <si>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</si>
  <si>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</si>
  <si>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</si>
  <si>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</si>
  <si>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</si>
  <si>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</si>
  <si>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</si>
  <si>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</si>
  <si>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</si>
  <si>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</si>
  <si>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</si>
  <si>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</si>
  <si>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</si>
  <si>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</si>
  <si>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</si>
  <si>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</si>
  <si>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</si>
  <si>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</si>
  <si>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</si>
  <si>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</si>
  <si>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</si>
  <si>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</si>
  <si>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</si>
  <si>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</si>
  <si>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</si>
  <si>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</si>
  <si>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</si>
  <si>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</si>
  <si>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</si>
  <si>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</si>
  <si>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</si>
  <si>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</si>
  <si>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</si>
  <si>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</si>
  <si>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</si>
  <si>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</si>
  <si>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</si>
  <si>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</si>
  <si>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</si>
  <si>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</si>
  <si>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</si>
  <si>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</si>
  <si>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</si>
  <si>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</si>
  <si>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</si>
  <si>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</si>
  <si>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</si>
  <si>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</si>
  <si>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</si>
  <si>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</si>
  <si>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</si>
  <si>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</si>
  <si>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</si>
  <si>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</si>
  <si>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</si>
  <si>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</si>
  <si>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</si>
  <si>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</si>
  <si>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</si>
  <si>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</si>
  <si>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</si>
  <si>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</si>
  <si>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</si>
  <si>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</si>
  <si>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</si>
  <si>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</si>
  <si>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</si>
  <si>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</si>
  <si>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</si>
  <si>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</si>
  <si>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</si>
  <si>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</si>
  <si>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</si>
  <si>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</si>
  <si>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</si>
  <si>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</si>
  <si>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</si>
  <si>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</si>
  <si>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</si>
  <si>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</si>
  <si>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</si>
  <si>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</si>
  <si>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</si>
  <si>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</si>
  <si>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</si>
  <si>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</si>
  <si>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</si>
  <si>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</si>
  <si>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</si>
  <si>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</si>
  <si>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</si>
  <si>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</si>
  <si>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</si>
  <si>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</si>
  <si>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</si>
  <si>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</si>
  <si>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</si>
  <si>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</si>
  <si>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</si>
  <si>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</si>
  <si>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</si>
  <si>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</si>
  <si>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</si>
  <si>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</si>
  <si>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</si>
  <si>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</si>
  <si>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</si>
  <si>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</si>
  <si>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</si>
  <si>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</si>
  <si>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</si>
  <si>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</si>
  <si>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</si>
  <si>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</si>
  <si>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</si>
  <si>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</si>
  <si>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</si>
  <si>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</si>
  <si>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</si>
  <si>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</si>
  <si>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</si>
  <si>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</si>
  <si>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</si>
  <si>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</si>
  <si>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</si>
  <si>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</si>
  <si>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</si>
  <si>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</si>
  <si>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</si>
  <si>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</si>
  <si>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</si>
  <si>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</si>
  <si>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</si>
  <si>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</si>
  <si>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</si>
  <si>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</si>
  <si>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</si>
  <si>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</si>
  <si>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</si>
  <si>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</si>
  <si>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</si>
  <si>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</si>
  <si>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</si>
  <si>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</si>
  <si>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</si>
  <si>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</si>
  <si>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</si>
  <si>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</si>
  <si>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</si>
  <si>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</si>
  <si>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</si>
  <si>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</si>
  <si>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</si>
  <si>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</si>
  <si>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</si>
  <si>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</si>
  <si>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</si>
  <si>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</si>
  <si>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</si>
  <si>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</si>
  <si>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</si>
  <si>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</si>
  <si>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</si>
  <si>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</si>
  <si>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</si>
  <si>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</si>
  <si>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</si>
  <si>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</si>
  <si>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</si>
  <si>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</si>
  <si>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</si>
  <si>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</si>
  <si>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</si>
  <si>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</si>
  <si>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</si>
  <si>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</si>
  <si>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</si>
  <si>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</si>
  <si>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</si>
  <si>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</si>
  <si>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</si>
  <si>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</si>
  <si>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</si>
  <si>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</si>
  <si>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</si>
  <si>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</si>
  <si>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</si>
  <si>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</si>
  <si>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</si>
  <si>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</si>
  <si>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</si>
  <si>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</si>
  <si>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</si>
  <si>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</si>
  <si>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</si>
  <si>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</si>
  <si>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</si>
  <si>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</si>
  <si>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</si>
  <si>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</si>
  <si>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</si>
  <si>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</si>
  <si>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</si>
  <si>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</si>
  <si>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</si>
  <si>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</si>
  <si>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</si>
  <si>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</si>
  <si>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</si>
  <si>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</si>
  <si>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</si>
  <si>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</si>
  <si>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</si>
  <si>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</si>
  <si>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</si>
  <si>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</si>
  <si>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</si>
  <si>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</si>
  <si>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</si>
  <si>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</si>
  <si>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</si>
  <si>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</si>
  <si>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</si>
  <si>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</si>
  <si>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</si>
  <si>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</si>
  <si>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</si>
  <si>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</si>
  <si>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</si>
  <si>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</si>
  <si>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</si>
  <si>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</si>
  <si>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</si>
  <si>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</si>
  <si>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</si>
  <si>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</si>
  <si>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</si>
  <si>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</si>
  <si>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</si>
  <si>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</si>
  <si>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</si>
  <si>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</si>
  <si>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</si>
  <si>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</si>
  <si>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</si>
  <si>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</si>
  <si>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</si>
  <si>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</si>
  <si>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</si>
  <si>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</si>
  <si>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</si>
  <si>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</si>
  <si>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</si>
  <si>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</si>
  <si>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</si>
  <si>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</si>
  <si>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</si>
  <si>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</si>
  <si>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</si>
  <si>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</si>
  <si>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</si>
  <si>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</si>
  <si>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</si>
  <si>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</si>
  <si>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</si>
  <si>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</si>
  <si>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</si>
  <si>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</si>
  <si>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</si>
  <si>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</si>
  <si>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</si>
  <si>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</si>
  <si>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</si>
  <si>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</si>
  <si>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</si>
  <si>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</si>
  <si>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</si>
  <si>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</si>
  <si>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</si>
  <si>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</si>
  <si>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</si>
  <si>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</si>
  <si>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</si>
  <si>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</si>
  <si>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</si>
  <si>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</si>
  <si>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</si>
  <si>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</si>
  <si>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</si>
  <si>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</si>
  <si>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</si>
  <si>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</si>
  <si>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</si>
  <si>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</si>
  <si>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</si>
  <si>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</si>
  <si>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</si>
  <si>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</si>
  <si>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</si>
  <si>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</si>
  <si>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</si>
  <si>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</si>
  <si>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</si>
  <si>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</si>
  <si>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</si>
  <si>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</si>
  <si>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</si>
  <si>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</si>
  <si>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</si>
  <si>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</si>
  <si>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</si>
  <si>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</si>
  <si>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</si>
  <si>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</si>
  <si>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</si>
  <si>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</si>
  <si>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</si>
  <si>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</si>
  <si>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</si>
  <si>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</si>
  <si>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</si>
  <si>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</si>
  <si>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</si>
  <si>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</si>
  <si>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</si>
  <si>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</si>
  <si>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</si>
  <si>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</si>
  <si>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</si>
  <si>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</si>
  <si>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</si>
  <si>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</si>
  <si>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</si>
  <si>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</si>
  <si>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</si>
  <si>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</si>
  <si>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</si>
  <si>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</si>
  <si>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</si>
  <si>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</si>
  <si>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</si>
  <si>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</si>
  <si>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</si>
  <si>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</si>
  <si>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</si>
  <si>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</si>
  <si>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</si>
  <si>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</si>
  <si>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</si>
  <si>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</si>
  <si>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</si>
  <si>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</si>
  <si>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</si>
  <si>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</si>
  <si>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</si>
  <si>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</si>
  <si>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</si>
  <si>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</si>
  <si>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</si>
  <si>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</si>
  <si>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</si>
  <si>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</si>
  <si>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</si>
  <si>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</si>
  <si>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</si>
  <si>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</si>
  <si>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</si>
  <si>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</si>
  <si>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</si>
  <si>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</si>
  <si>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</si>
  <si>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</si>
  <si>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</si>
  <si>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</si>
  <si>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</si>
  <si>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</si>
  <si>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</si>
  <si>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</si>
  <si>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</si>
  <si>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</si>
  <si>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</si>
  <si>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</si>
  <si>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</si>
  <si>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</si>
  <si>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</si>
  <si>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</si>
  <si>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</si>
  <si>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</si>
  <si>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</si>
  <si>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</si>
  <si>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</si>
  <si>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</si>
  <si>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</si>
  <si>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</si>
  <si>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</si>
  <si>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</si>
  <si>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</si>
  <si>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</si>
  <si>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</si>
  <si>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</si>
  <si>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</si>
  <si>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</si>
  <si>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</si>
  <si>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</si>
  <si>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</si>
  <si>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</si>
  <si>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</si>
  <si>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</si>
  <si>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</si>
  <si>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</si>
  <si>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</si>
  <si>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</si>
  <si>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</si>
  <si>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</si>
  <si>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</si>
  <si>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</si>
  <si>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</si>
  <si>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</si>
  <si>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</si>
  <si>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</si>
  <si>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</si>
  <si>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</si>
  <si>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</si>
  <si>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</si>
  <si>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</si>
  <si>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</si>
  <si>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</si>
  <si>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</si>
  <si>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</si>
  <si>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</si>
  <si>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</si>
  <si>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</si>
  <si>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</si>
  <si>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</si>
  <si>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</si>
  <si>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</si>
  <si>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</si>
  <si>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</si>
  <si>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</si>
  <si>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</si>
  <si>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</si>
  <si>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</si>
  <si>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</si>
  <si>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</si>
  <si>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</si>
  <si>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</si>
  <si>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</si>
  <si>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</si>
  <si>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</si>
  <si>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</si>
  <si>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</si>
  <si>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</si>
  <si>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</si>
  <si>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</si>
  <si>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</si>
  <si>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</si>
  <si>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</si>
  <si>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</si>
  <si>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</si>
  <si>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</si>
  <si>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</si>
  <si>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</si>
  <si>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</si>
  <si>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</si>
  <si>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</si>
  <si>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</si>
  <si>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</si>
  <si>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</si>
  <si>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</si>
  <si>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</si>
  <si>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</si>
  <si>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</si>
  <si>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</si>
  <si>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</si>
  <si>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</si>
  <si>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</si>
  <si>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</si>
  <si>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</si>
  <si>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</si>
  <si>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</si>
  <si>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</si>
  <si>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</si>
  <si>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</si>
  <si>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</si>
  <si>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</si>
  <si>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</si>
  <si>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</si>
  <si>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</si>
  <si>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</si>
  <si>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</si>
  <si>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</si>
  <si>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</si>
  <si>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</si>
  <si>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</si>
  <si>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</si>
  <si>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</si>
  <si>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</si>
  <si>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</si>
  <si>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</si>
  <si>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</si>
  <si>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</si>
  <si>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</si>
  <si>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</si>
  <si>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</si>
  <si>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</si>
  <si>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</si>
  <si>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</si>
  <si>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</si>
  <si>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</si>
  <si>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</si>
  <si>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</si>
  <si>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</si>
  <si>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</si>
  <si>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</si>
  <si>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</si>
  <si>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</si>
  <si>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</si>
  <si>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</si>
  <si>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</si>
  <si>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</si>
  <si>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</si>
  <si>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</si>
  <si>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</si>
  <si>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</si>
  <si>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</si>
  <si>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</si>
  <si>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</si>
  <si>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</si>
  <si>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</si>
  <si>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</si>
  <si>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</si>
  <si>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</si>
  <si>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</si>
  <si>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</si>
  <si>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</si>
  <si>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</si>
  <si>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</si>
  <si>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</si>
  <si>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</si>
  <si>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</si>
  <si>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</si>
  <si>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</si>
  <si>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</si>
  <si>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</si>
  <si>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</si>
  <si>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</si>
  <si>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</si>
  <si>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</si>
  <si>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</si>
  <si>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</si>
  <si>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</si>
  <si>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</si>
  <si>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</si>
  <si>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</si>
  <si>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</si>
  <si>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</si>
  <si>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</si>
  <si>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</si>
  <si>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</si>
  <si>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</si>
  <si>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</si>
  <si>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</si>
  <si>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</si>
  <si>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</si>
  <si>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</si>
  <si>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</si>
  <si>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</si>
  <si>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</si>
  <si>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</si>
  <si>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</si>
  <si>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</si>
  <si>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</si>
  <si>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</si>
  <si>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</si>
  <si>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</si>
  <si>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</si>
  <si>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</si>
  <si>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</si>
  <si>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</si>
  <si>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</si>
  <si>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</si>
  <si>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</si>
  <si>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</si>
  <si>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</si>
  <si>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</si>
  <si>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</si>
  <si>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</si>
  <si>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</si>
  <si>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</si>
  <si>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</si>
  <si>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</si>
  <si>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</si>
  <si>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</si>
  <si>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</si>
  <si>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</si>
  <si>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</si>
  <si>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</si>
  <si>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</si>
  <si>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</si>
  <si>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</si>
  <si>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</si>
  <si>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</si>
  <si>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</si>
  <si>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</si>
  <si>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</si>
  <si>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</si>
  <si>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</si>
  <si>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</si>
  <si>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</si>
  <si>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</si>
  <si>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</si>
  <si>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</si>
  <si>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</si>
  <si>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</si>
  <si>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</si>
  <si>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</si>
  <si>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</si>
  <si>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</si>
  <si>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</si>
  <si>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</si>
  <si>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</si>
  <si>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</si>
  <si>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</si>
  <si>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</si>
  <si>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</si>
  <si>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</si>
  <si>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</si>
  <si>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</si>
  <si>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</si>
  <si>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</si>
  <si>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</si>
  <si>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</si>
  <si>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</si>
  <si>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</si>
  <si>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</si>
  <si>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</si>
  <si>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</si>
  <si>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</si>
  <si>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</si>
  <si>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</si>
  <si>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</si>
  <si>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</si>
  <si>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</si>
  <si>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</si>
  <si>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</si>
  <si>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</si>
  <si>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</si>
  <si>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</si>
  <si>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</si>
  <si>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</si>
  <si>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</si>
  <si>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</si>
  <si>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</si>
  <si>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</si>
  <si>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</si>
  <si>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</si>
  <si>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</si>
  <si>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</si>
  <si>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</si>
  <si>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</si>
  <si>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</si>
  <si>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</si>
  <si>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</si>
  <si>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</si>
  <si>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</si>
  <si>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</si>
  <si>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</si>
  <si>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</si>
  <si>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</si>
  <si>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</si>
  <si>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</si>
  <si>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</si>
  <si>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</si>
  <si>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</si>
  <si>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</si>
  <si>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</si>
  <si>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</si>
  <si>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</si>
  <si>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</si>
  <si>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</si>
  <si>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</si>
  <si>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</si>
  <si>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</si>
  <si>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</si>
  <si>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</si>
  <si>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</si>
  <si>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</si>
  <si>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</si>
  <si>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</si>
  <si>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</si>
  <si>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</si>
  <si>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</si>
  <si>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</si>
  <si>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</si>
  <si>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</si>
  <si>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</si>
  <si>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</si>
  <si>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</si>
  <si>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</si>
  <si>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</si>
  <si>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</si>
  <si>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</si>
  <si>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</si>
  <si>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</si>
  <si>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</si>
  <si>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</si>
  <si>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</si>
  <si>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</si>
  <si>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</si>
  <si>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</si>
  <si>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</si>
  <si>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</si>
  <si>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</si>
  <si>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</si>
  <si>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</si>
  <si>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</si>
  <si>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</si>
  <si>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</si>
  <si>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</si>
  <si>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</si>
  <si>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</si>
  <si>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</si>
  <si>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</si>
  <si>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</si>
  <si>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</si>
  <si>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</si>
  <si>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</si>
  <si>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</si>
  <si>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</si>
  <si>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</si>
  <si>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</si>
  <si>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</si>
  <si>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</si>
  <si>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</si>
  <si>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</si>
  <si>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</si>
  <si>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</si>
  <si>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</si>
  <si>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</si>
  <si>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</si>
  <si>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</si>
  <si>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</si>
  <si>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</si>
  <si>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</si>
  <si>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</si>
  <si>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</si>
  <si>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</si>
  <si>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</si>
  <si>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</si>
  <si>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</si>
  <si>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</si>
  <si>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</si>
  <si>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</si>
  <si>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</si>
  <si>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</si>
  <si>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</si>
  <si>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</si>
  <si>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</si>
  <si>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</si>
  <si>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</si>
  <si>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</si>
  <si>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</si>
  <si>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</si>
  <si>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</si>
  <si>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</si>
  <si>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</si>
  <si>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</si>
  <si>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</si>
  <si>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</si>
  <si>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</si>
  <si>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</si>
  <si>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</si>
  <si>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</si>
  <si>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</si>
  <si>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</si>
  <si>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</si>
  <si>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</si>
  <si>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</si>
  <si>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</si>
  <si>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</si>
  <si>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</si>
  <si>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</si>
  <si>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</si>
  <si>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</si>
  <si>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</si>
  <si>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</si>
  <si>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</si>
  <si>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</si>
  <si>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</si>
  <si>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</si>
  <si>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</si>
  <si>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</si>
  <si>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</si>
  <si>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</si>
  <si>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</si>
  <si>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</si>
  <si>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</si>
  <si>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</si>
  <si>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</si>
  <si>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</si>
  <si>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</si>
  <si>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</si>
  <si>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</si>
  <si>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</si>
  <si>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</si>
  <si>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</si>
  <si>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</si>
  <si>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</si>
  <si>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</si>
  <si>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</si>
  <si>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</si>
  <si>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</si>
  <si>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</si>
  <si>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</si>
  <si>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</si>
  <si>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</si>
  <si>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</si>
  <si>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</si>
  <si>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</si>
  <si>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</si>
  <si>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</si>
  <si>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</si>
  <si>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</si>
  <si>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</si>
  <si>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</si>
  <si>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</si>
  <si>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</si>
  <si>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</si>
  <si>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</si>
  <si>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</si>
  <si>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</si>
  <si>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</si>
  <si>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</si>
  <si>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</si>
  <si>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</si>
  <si>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</si>
  <si>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</si>
  <si>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</si>
  <si>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</si>
  <si>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</si>
  <si>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</si>
  <si>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</si>
  <si>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</si>
  <si>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</si>
  <si>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</si>
  <si>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</si>
  <si>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</si>
  <si>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</si>
  <si>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</si>
  <si>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</si>
  <si>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</si>
  <si>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</si>
  <si>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</si>
  <si>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</si>
  <si>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</si>
  <si>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</si>
  <si>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</si>
  <si>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</si>
  <si>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</si>
  <si>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</si>
  <si>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</si>
  <si>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</si>
  <si>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</si>
  <si>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</si>
  <si>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</si>
  <si>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</si>
  <si>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</si>
  <si>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</si>
  <si>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</si>
  <si>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</si>
  <si>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</si>
  <si>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</si>
  <si>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</si>
  <si>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</si>
  <si>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</si>
  <si>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</si>
  <si>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</si>
  <si>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</si>
  <si>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</si>
  <si>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</si>
  <si>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</si>
  <si>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</si>
  <si>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</si>
  <si>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</si>
  <si>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</si>
  <si>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</si>
  <si>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</si>
  <si>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</si>
  <si>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</si>
  <si>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</si>
  <si>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</si>
  <si>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</si>
  <si>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</si>
  <si>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</si>
  <si>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</si>
  <si>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</si>
  <si>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</si>
  <si>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</si>
  <si>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</si>
  <si>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</si>
  <si>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</si>
  <si>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</si>
  <si>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</si>
  <si>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</si>
  <si>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</si>
  <si>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</si>
  <si>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</si>
  <si>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</si>
  <si>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</si>
  <si>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</si>
  <si>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</si>
  <si>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</si>
  <si>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</si>
  <si>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</si>
  <si>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</si>
  <si>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</si>
  <si>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</si>
  <si>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</si>
  <si>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</si>
  <si>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</si>
  <si>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</si>
  <si>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</si>
  <si>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</si>
  <si>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</si>
  <si>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</si>
  <si>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</si>
  <si>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</si>
  <si>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</si>
  <si>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</si>
  <si>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</si>
  <si>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</si>
  <si>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</si>
  <si>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</si>
  <si>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</si>
  <si>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</si>
  <si>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</si>
  <si>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</si>
  <si>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</si>
  <si>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</si>
  <si>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</si>
  <si>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</si>
  <si>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</si>
  <si>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</si>
  <si>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</si>
  <si>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</si>
  <si>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</si>
  <si>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</si>
  <si>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</si>
  <si>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</si>
  <si>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</si>
  <si>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</si>
  <si>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</si>
  <si>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</si>
  <si>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</si>
  <si>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</si>
  <si>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</si>
  <si>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</si>
  <si>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</si>
  <si>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</si>
  <si>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</si>
  <si>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</si>
  <si>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</si>
  <si>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</si>
  <si>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</si>
  <si>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</si>
  <si>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</si>
  <si>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</si>
  <si>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</si>
  <si>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</si>
  <si>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</si>
  <si>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</si>
  <si>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</si>
  <si>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</si>
  <si>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</si>
  <si>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</si>
  <si>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</si>
  <si>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</si>
  <si>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</si>
  <si>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</si>
  <si>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</si>
  <si>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</si>
  <si>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</si>
  <si>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</si>
  <si>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</si>
  <si>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</si>
  <si>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</si>
  <si>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</si>
  <si>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</si>
  <si>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</si>
  <si>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</si>
  <si>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</si>
  <si>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</si>
  <si>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</si>
  <si>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</si>
  <si>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</si>
  <si>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</si>
  <si>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</si>
  <si>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</si>
  <si>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</si>
  <si>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</si>
  <si>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</si>
  <si>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</si>
  <si>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</si>
  <si>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</si>
  <si>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</si>
  <si>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</si>
  <si>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</si>
  <si>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</si>
  <si>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</si>
  <si>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</si>
  <si>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</si>
  <si>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</si>
  <si>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</si>
  <si>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</si>
  <si>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</si>
  <si>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</si>
  <si>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</si>
  <si>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</si>
  <si>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</si>
  <si>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</si>
  <si>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</si>
  <si>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</si>
  <si>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</si>
  <si>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</si>
  <si>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</si>
  <si>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</si>
  <si>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</si>
  <si>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</si>
  <si>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</si>
  <si>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</si>
  <si>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</si>
  <si>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</si>
  <si>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</si>
  <si>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</si>
  <si>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</si>
  <si>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</si>
  <si>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</si>
  <si>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</si>
  <si>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</si>
  <si>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</si>
  <si>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</si>
  <si>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</si>
  <si>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</si>
  <si>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</si>
  <si>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</si>
  <si>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</si>
  <si>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</si>
  <si>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</si>
  <si>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</si>
  <si>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</si>
  <si>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</si>
  <si>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</si>
  <si>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</si>
  <si>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</si>
  <si>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</si>
  <si>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</si>
  <si>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</si>
  <si>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</si>
  <si>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</si>
  <si>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</si>
  <si>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</si>
  <si>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</si>
  <si>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</si>
  <si>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</si>
  <si>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</si>
  <si>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</si>
  <si>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</si>
  <si>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</si>
  <si>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</si>
  <si>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</si>
  <si>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</si>
  <si>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</si>
  <si>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</si>
  <si>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</si>
  <si>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</si>
  <si>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</si>
  <si>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</si>
  <si>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</si>
  <si>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</si>
  <si>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</si>
  <si>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</si>
  <si>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</si>
  <si>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</si>
  <si>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</si>
  <si>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</si>
  <si>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</si>
  <si>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</si>
  <si>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</si>
  <si>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</si>
  <si>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</si>
  <si>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</si>
  <si>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</si>
  <si>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</si>
  <si>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</si>
  <si>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</si>
  <si>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</si>
  <si>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</si>
  <si>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</si>
  <si>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</si>
  <si>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</si>
  <si>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</si>
  <si>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</si>
  <si>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</si>
  <si>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</si>
  <si>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</si>
  <si>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</si>
  <si>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</si>
  <si>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</si>
  <si>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</si>
  <si>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</si>
  <si>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</si>
  <si>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</si>
  <si>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</si>
  <si>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</si>
  <si>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</si>
  <si>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</si>
  <si>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</si>
  <si>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</si>
  <si>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</si>
  <si>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</si>
  <si>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</si>
  <si>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</si>
  <si>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</si>
  <si>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</si>
  <si>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</si>
  <si>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</si>
  <si>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</si>
  <si>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</si>
  <si>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</si>
  <si>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</si>
  <si>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</si>
  <si>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</si>
  <si>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</si>
  <si>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</si>
  <si>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</si>
  <si>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</si>
  <si>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</si>
  <si>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</si>
  <si>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</si>
  <si>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</si>
  <si>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</si>
  <si>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</si>
  <si>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</si>
  <si>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</si>
  <si>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</si>
  <si>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</si>
  <si>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</si>
  <si>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</si>
  <si>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</si>
  <si>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</si>
  <si>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</si>
  <si>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</si>
  <si>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</si>
  <si>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</si>
  <si>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</si>
  <si>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</si>
  <si>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</si>
  <si>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</si>
  <si>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</si>
  <si>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</si>
  <si>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</si>
  <si>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</si>
  <si>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</si>
  <si>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</si>
  <si>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</si>
  <si>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</si>
  <si>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</si>
  <si>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</si>
  <si>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</si>
  <si>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</si>
  <si>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</si>
  <si>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</si>
  <si>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</si>
  <si>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</si>
  <si>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</si>
  <si>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</si>
  <si>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</si>
  <si>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</si>
  <si>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</si>
  <si>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</si>
  <si>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</si>
  <si>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</si>
  <si>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</si>
  <si>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</si>
  <si>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</si>
  <si>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</si>
  <si>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</si>
  <si>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</si>
  <si>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</si>
  <si>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</si>
  <si>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</si>
  <si>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</si>
  <si>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</si>
  <si>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</si>
  <si>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</si>
  <si>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</si>
  <si>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</si>
  <si>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</si>
  <si>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</si>
  <si>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</si>
  <si>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</si>
  <si>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</si>
  <si>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</si>
  <si>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</si>
  <si>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</si>
  <si>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</si>
  <si>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</si>
  <si>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</si>
  <si>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</si>
  <si>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</si>
  <si>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</si>
  <si>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</si>
  <si>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</si>
  <si>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</si>
  <si>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</si>
  <si>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</si>
  <si>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</si>
  <si>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</si>
  <si>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</si>
  <si>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</si>
  <si>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</si>
  <si>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</si>
  <si>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</si>
  <si>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</si>
  <si>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</si>
  <si>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</si>
  <si>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</si>
  <si>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</si>
  <si>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</si>
  <si>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</si>
  <si>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</si>
  <si>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</si>
  <si>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</si>
  <si>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</si>
  <si>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</si>
  <si>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</si>
  <si>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</si>
  <si>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</si>
  <si>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</si>
  <si>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</si>
  <si>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</si>
  <si>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</si>
  <si>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</si>
  <si>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</si>
  <si>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</si>
  <si>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</si>
  <si>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</si>
  <si>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</si>
  <si>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</si>
  <si>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</si>
  <si>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</si>
  <si>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</si>
  <si>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</si>
  <si>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</si>
  <si>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</si>
  <si>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</si>
  <si>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</si>
  <si>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</si>
  <si>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</si>
  <si>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</si>
  <si>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</si>
  <si>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</si>
  <si>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</si>
  <si>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</si>
  <si>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</si>
  <si>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</si>
  <si>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</si>
  <si>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</si>
  <si>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</si>
  <si>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</si>
  <si>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</si>
  <si>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</si>
  <si>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</si>
  <si>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</si>
  <si>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</si>
  <si>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</si>
  <si>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</si>
  <si>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</si>
  <si>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</si>
  <si>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</si>
  <si>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</si>
  <si>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</si>
  <si>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</si>
  <si>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</si>
  <si>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</si>
  <si>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</si>
  <si>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</si>
  <si>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</si>
  <si>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</si>
  <si>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</si>
  <si>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</si>
  <si>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</si>
  <si>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</si>
  <si>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</si>
  <si>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</si>
  <si>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</si>
  <si>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</si>
  <si>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</si>
  <si>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</si>
  <si>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</si>
  <si>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</si>
  <si>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</si>
  <si>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</si>
  <si>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</si>
  <si>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</si>
  <si>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</si>
  <si>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</si>
  <si>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</si>
  <si>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</si>
  <si>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</si>
  <si>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</si>
  <si>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</si>
  <si>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</si>
  <si>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</si>
  <si>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</si>
  <si>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</si>
  <si>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</si>
  <si>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</si>
  <si>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</si>
  <si>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</si>
  <si>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</si>
  <si>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</si>
  <si>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</si>
  <si>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</si>
  <si>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</si>
  <si>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</si>
  <si>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</si>
  <si>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</si>
  <si>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</si>
  <si>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</si>
  <si>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</si>
  <si>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</si>
  <si>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</si>
  <si>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</si>
  <si>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</si>
  <si>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</si>
  <si>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</si>
  <si>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</si>
  <si>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</si>
  <si>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</si>
  <si>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</si>
  <si>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</si>
  <si>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</si>
  <si>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</si>
  <si>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</si>
  <si>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</si>
  <si>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</si>
  <si>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</si>
  <si>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</si>
  <si>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</si>
  <si>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</si>
  <si>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</si>
  <si>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</si>
  <si>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</si>
  <si>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</si>
  <si>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</si>
  <si>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</si>
  <si>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</si>
  <si>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</si>
  <si>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</si>
  <si>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</si>
  <si>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</si>
  <si>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</si>
  <si>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</si>
  <si>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</si>
  <si>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</si>
  <si>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</si>
  <si>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</si>
  <si>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</si>
  <si>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</si>
  <si>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</si>
  <si>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</si>
  <si>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</si>
  <si>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</si>
  <si>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</si>
  <si>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</si>
  <si>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</si>
  <si>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</si>
  <si>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</si>
  <si>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</si>
  <si>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</si>
  <si>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</si>
  <si>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</si>
  <si>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</si>
  <si>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</si>
  <si>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</si>
  <si>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</si>
  <si>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</si>
  <si>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</si>
  <si>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</si>
  <si>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</si>
  <si>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</si>
  <si>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</si>
  <si>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</si>
  <si>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</si>
  <si>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</si>
  <si>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</si>
  <si>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</si>
  <si>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</si>
  <si>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</si>
  <si>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</si>
  <si>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</si>
  <si>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</si>
  <si>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</si>
  <si>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</si>
  <si>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</si>
  <si>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</si>
  <si>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</si>
  <si>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</si>
  <si>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</si>
  <si>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</si>
  <si>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</si>
  <si>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</si>
  <si>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</si>
  <si>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</si>
  <si>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</si>
  <si>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</si>
  <si>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</si>
  <si>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</si>
  <si>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</si>
  <si>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</si>
  <si>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</si>
  <si>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</si>
  <si>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</si>
  <si>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</si>
  <si>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</si>
  <si>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</si>
  <si>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</si>
  <si>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</si>
  <si>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</si>
  <si>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</si>
  <si>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</si>
  <si>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</si>
  <si>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</si>
  <si>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</si>
  <si>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</si>
  <si>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</si>
  <si>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</si>
  <si>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</si>
  <si>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</si>
  <si>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</si>
  <si>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</si>
  <si>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</si>
  <si>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</si>
  <si>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</si>
  <si>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</si>
  <si>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</si>
  <si>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</si>
  <si>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</si>
  <si>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</si>
  <si>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</si>
  <si>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</si>
  <si>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</si>
  <si>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</si>
  <si>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</si>
  <si>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</si>
  <si>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</si>
  <si>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</si>
  <si>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</si>
  <si>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</si>
  <si>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</si>
  <si>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</si>
  <si>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</si>
  <si>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</si>
  <si>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</si>
  <si>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</si>
  <si>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</si>
  <si>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</si>
  <si>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</si>
  <si>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</si>
  <si>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</si>
  <si>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</si>
  <si>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</si>
  <si>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</si>
  <si>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</si>
  <si>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</si>
  <si>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</si>
  <si>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</si>
  <si>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</si>
  <si>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</si>
  <si>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</si>
  <si>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</si>
  <si>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</si>
  <si>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</si>
  <si>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</si>
  <si>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</si>
  <si>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</si>
  <si>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</si>
  <si>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</si>
  <si>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</si>
  <si>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</si>
  <si>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</si>
  <si>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</si>
  <si>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</si>
  <si>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</si>
  <si>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</si>
  <si>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</si>
  <si>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</si>
  <si>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</si>
  <si>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</si>
  <si>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</si>
  <si>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</si>
  <si>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</si>
  <si>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</si>
  <si>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</si>
  <si>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</si>
  <si>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</si>
  <si>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</si>
  <si>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</si>
  <si>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</si>
  <si>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</si>
  <si>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</si>
  <si>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</si>
  <si>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</si>
  <si>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</si>
  <si>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</si>
  <si>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</si>
  <si>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</si>
  <si>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</si>
  <si>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</si>
  <si>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</si>
  <si>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</si>
  <si>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</si>
  <si>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</si>
  <si>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</si>
  <si>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</si>
  <si>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</si>
  <si>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</si>
  <si>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</si>
  <si>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</si>
  <si>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</si>
  <si>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</si>
  <si>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</si>
  <si>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</si>
  <si>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</si>
  <si>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</si>
  <si>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</si>
  <si>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</si>
  <si>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</si>
  <si>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</si>
  <si>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</si>
  <si>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</si>
  <si>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</si>
  <si>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</si>
  <si>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</si>
  <si>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</si>
  <si>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</si>
  <si>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</si>
  <si>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</si>
  <si>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</si>
  <si>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</si>
  <si>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</si>
  <si>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</si>
  <si>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</si>
  <si>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</si>
  <si>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</si>
  <si>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</si>
  <si>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</si>
  <si>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</si>
  <si>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</si>
  <si>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</si>
  <si>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</si>
  <si>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</si>
  <si>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</si>
  <si>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</si>
  <si>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</si>
  <si>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</si>
  <si>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</si>
  <si>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</si>
  <si>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</si>
  <si>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</si>
  <si>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</si>
  <si>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</si>
  <si>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</si>
  <si>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</si>
  <si>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</si>
  <si>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</si>
  <si>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</si>
  <si>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</si>
  <si>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</si>
  <si>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</si>
  <si>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</si>
  <si>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</si>
  <si>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</si>
  <si>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</si>
  <si>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</si>
  <si>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</si>
  <si>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</si>
  <si>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</si>
  <si>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</si>
  <si>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</si>
  <si>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</si>
  <si>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</si>
  <si>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</si>
  <si>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</si>
  <si>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</si>
  <si>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</si>
  <si>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</si>
  <si>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</si>
  <si>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</si>
  <si>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</si>
  <si>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</si>
  <si>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</si>
  <si>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</si>
  <si>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</si>
  <si>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</si>
  <si>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</si>
  <si>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</si>
  <si>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</si>
  <si>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</si>
  <si>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</si>
  <si>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</si>
  <si>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</si>
  <si>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</si>
  <si>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</si>
  <si>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</si>
  <si>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</si>
  <si>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</si>
  <si>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</si>
  <si>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</si>
  <si>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</si>
  <si>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</si>
  <si>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</si>
  <si>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</si>
  <si>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</si>
  <si>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</si>
  <si>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</si>
  <si>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</si>
  <si>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</si>
  <si>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</si>
  <si>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</si>
  <si>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</si>
  <si>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</si>
  <si>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</si>
  <si>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</si>
  <si>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</si>
  <si>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</si>
  <si>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</si>
  <si>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</si>
  <si>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</si>
  <si>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</si>
  <si>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</si>
  <si>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</si>
  <si>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</si>
  <si>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</si>
  <si>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</si>
  <si>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</si>
  <si>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</si>
  <si>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</si>
  <si>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</si>
  <si>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</si>
  <si>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</si>
  <si>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</si>
  <si>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</si>
  <si>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</si>
  <si>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</si>
  <si>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</si>
  <si>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</si>
  <si>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</si>
  <si>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</si>
  <si>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</si>
  <si>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</si>
  <si>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</si>
  <si>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</si>
  <si>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</si>
  <si>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</si>
  <si>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</si>
  <si>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</si>
  <si>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</si>
  <si>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</si>
  <si>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</si>
  <si>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</si>
  <si>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</si>
  <si>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</si>
  <si>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</si>
  <si>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</si>
  <si>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</si>
  <si>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</si>
  <si>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</si>
  <si>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</si>
  <si>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</si>
  <si>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</si>
  <si>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</si>
  <si>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</si>
  <si>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</si>
  <si>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</si>
  <si>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</si>
  <si>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</si>
  <si>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</si>
  <si>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</si>
  <si>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</si>
  <si>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</si>
  <si>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</si>
  <si>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</si>
  <si>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</si>
  <si>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</si>
  <si>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</si>
  <si>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</si>
  <si>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</si>
  <si>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</si>
  <si>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</si>
  <si>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</si>
  <si>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</si>
  <si>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</si>
  <si>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</si>
  <si>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</si>
  <si>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</si>
  <si>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</si>
  <si>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</si>
  <si>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</si>
  <si>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</si>
  <si>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</si>
  <si>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</si>
  <si>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</si>
  <si>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</si>
  <si>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</si>
  <si>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</si>
  <si>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</si>
  <si>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</si>
  <si>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</si>
  <si>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</si>
  <si>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</si>
  <si>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</si>
  <si>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</si>
  <si>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</si>
  <si>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</si>
  <si>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</si>
  <si>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</si>
  <si>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</si>
  <si>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</si>
  <si>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</si>
  <si>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</si>
  <si>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</si>
  <si>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</si>
  <si>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</si>
  <si>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</si>
  <si>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</si>
  <si>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</si>
  <si>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</si>
  <si>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</si>
  <si>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</si>
  <si>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</si>
  <si>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</si>
  <si>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</si>
  <si>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</si>
  <si>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</si>
  <si>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</si>
  <si>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</si>
  <si>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</si>
  <si>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</si>
  <si>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</si>
  <si>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</si>
  <si>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</si>
  <si>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</si>
  <si>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</si>
  <si>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</si>
  <si>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</si>
  <si>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</si>
  <si>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</si>
  <si>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</si>
  <si>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</si>
  <si>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</si>
  <si>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</si>
  <si>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</si>
  <si>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</si>
  <si>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</si>
  <si>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</si>
  <si>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</si>
  <si>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</si>
  <si>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</si>
  <si>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</si>
  <si>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</si>
  <si>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</si>
  <si>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</si>
  <si>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</si>
  <si>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</si>
  <si>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</si>
  <si>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</si>
  <si>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</si>
  <si>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</si>
  <si>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</si>
  <si>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</si>
  <si>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</si>
  <si>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</si>
  <si>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</si>
  <si>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</si>
  <si>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</si>
  <si>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</si>
  <si>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</si>
  <si>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</si>
  <si>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</si>
  <si>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</si>
  <si>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</si>
  <si>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</si>
  <si>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</si>
  <si>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</si>
  <si>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</si>
  <si>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</si>
  <si>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</si>
  <si>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</si>
  <si>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</si>
  <si>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</si>
  <si>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</si>
  <si>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</si>
  <si>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</si>
  <si>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</si>
  <si>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</si>
  <si>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</si>
  <si>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</si>
  <si>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</si>
  <si>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</si>
  <si>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</si>
  <si>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</si>
  <si>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</si>
  <si>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</si>
  <si>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</si>
  <si>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</si>
  <si>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</si>
  <si>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</si>
  <si>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</si>
  <si>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</si>
  <si>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</si>
  <si>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</si>
  <si>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</si>
  <si>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</si>
  <si>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</si>
  <si>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</si>
  <si>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</si>
  <si>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</si>
  <si>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</si>
  <si>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</si>
  <si>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</si>
  <si>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</si>
  <si>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</si>
  <si>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</si>
  <si>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</si>
  <si>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</si>
  <si>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</si>
  <si>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</si>
  <si>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</si>
  <si>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</si>
  <si>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</si>
  <si>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</si>
  <si>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</si>
  <si>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</si>
  <si>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</si>
  <si>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</si>
  <si>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</si>
  <si>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</si>
  <si>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</si>
  <si>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</si>
  <si>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</si>
  <si>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</si>
  <si>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</si>
  <si>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</si>
  <si>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</si>
  <si>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</si>
  <si>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</si>
  <si>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</si>
  <si>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</si>
  <si>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</si>
  <si>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</si>
  <si>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</si>
  <si>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</si>
  <si>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</si>
  <si>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</si>
  <si>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</si>
  <si>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</si>
  <si>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</si>
  <si>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</si>
  <si>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</si>
  <si>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</si>
  <si>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</si>
  <si>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</si>
  <si>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</si>
  <si>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</si>
  <si>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</si>
  <si>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</si>
  <si>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</si>
  <si>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</si>
  <si>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</si>
  <si>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</si>
  <si>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</si>
  <si>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</si>
  <si>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</si>
  <si>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</si>
  <si>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</si>
  <si>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</si>
  <si>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</si>
  <si>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</si>
  <si>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</si>
  <si>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</si>
  <si>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</si>
  <si>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</si>
  <si>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</si>
  <si>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</si>
  <si>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</si>
  <si>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</si>
  <si>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</si>
  <si>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</si>
  <si>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</si>
  <si>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</si>
  <si>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</si>
  <si>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</si>
  <si>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</si>
  <si>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</si>
  <si>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</si>
  <si>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</si>
  <si>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</si>
  <si>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</si>
  <si>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</si>
  <si>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</si>
  <si>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</si>
  <si>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</si>
  <si>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</si>
  <si>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</si>
  <si>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</si>
  <si>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</si>
  <si>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</si>
  <si>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</si>
  <si>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</si>
  <si>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</si>
  <si>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</si>
  <si>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</si>
  <si>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</si>
  <si>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</si>
  <si>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</si>
  <si>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</si>
  <si>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</si>
  <si>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</si>
  <si>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</si>
  <si>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</si>
  <si>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</si>
  <si>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</si>
  <si>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</si>
  <si>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</si>
  <si>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</si>
  <si>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</si>
  <si>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</si>
  <si>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</si>
  <si>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</si>
  <si>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</si>
  <si>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</si>
  <si>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</si>
  <si>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</si>
  <si>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</si>
  <si>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</si>
  <si>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</si>
  <si>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</si>
  <si>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</si>
  <si>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</si>
  <si>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</si>
  <si>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</si>
  <si>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</si>
  <si>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</si>
  <si>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</si>
  <si>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</si>
  <si>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</si>
  <si>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</si>
  <si>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</si>
  <si>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</si>
  <si>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</si>
  <si>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</si>
  <si>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</si>
  <si>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</si>
  <si>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</si>
  <si>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</si>
  <si>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</si>
  <si>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</si>
  <si>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</si>
  <si>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</si>
  <si>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</si>
  <si>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</si>
  <si>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</si>
  <si>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</si>
  <si>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</si>
  <si>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</si>
  <si>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</si>
  <si>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</si>
  <si>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</si>
  <si>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</si>
  <si>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</si>
  <si>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</si>
  <si>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</si>
  <si>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</si>
  <si>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</si>
  <si>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</si>
  <si>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</si>
  <si>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</si>
  <si>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</si>
  <si>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</si>
  <si>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</si>
  <si>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</si>
  <si>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</si>
  <si>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</si>
  <si>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</si>
  <si>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</si>
  <si>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</si>
  <si>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</si>
  <si>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</si>
  <si>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</si>
  <si>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</si>
  <si>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</si>
  <si>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</si>
  <si>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</si>
  <si>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</si>
  <si>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</si>
  <si>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</si>
  <si>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</si>
  <si>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</si>
  <si>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</si>
  <si>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</si>
  <si>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</si>
  <si>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</si>
  <si>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</si>
  <si>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</si>
  <si>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</si>
  <si>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</si>
  <si>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</si>
  <si>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</si>
  <si>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</si>
  <si>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</si>
  <si>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</si>
  <si>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</si>
  <si>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</si>
  <si>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</si>
  <si>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</si>
  <si>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</si>
  <si>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</si>
  <si>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</si>
  <si>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</si>
  <si>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</si>
  <si>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</si>
  <si>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</si>
  <si>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</si>
  <si>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</si>
  <si>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</si>
  <si>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</si>
  <si>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</si>
  <si>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</si>
  <si>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</si>
  <si>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</si>
  <si>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</si>
  <si>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</si>
  <si>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</si>
  <si>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</si>
  <si>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</si>
  <si>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</si>
  <si>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</si>
  <si>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</si>
  <si>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</si>
  <si>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</si>
  <si>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</si>
  <si>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</si>
  <si>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</si>
  <si>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</si>
  <si>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</si>
  <si>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</si>
  <si>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</si>
  <si>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</si>
  <si>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</si>
  <si>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</si>
  <si>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</si>
  <si>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</si>
  <si>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</si>
  <si>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</si>
  <si>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</si>
  <si>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</si>
  <si>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</si>
  <si>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</si>
  <si>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</si>
  <si>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</si>
  <si>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</si>
  <si>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</si>
  <si>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</si>
  <si>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</si>
  <si>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</si>
  <si>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</si>
  <si>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</si>
  <si>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</si>
  <si>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</si>
  <si>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</si>
  <si>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</si>
  <si>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</si>
  <si>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</si>
  <si>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</si>
  <si>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</si>
  <si>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</si>
  <si>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</si>
  <si>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</si>
  <si>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</si>
  <si>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</si>
  <si>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</si>
  <si>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</si>
  <si>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</si>
  <si>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</si>
  <si>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</si>
  <si>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</si>
  <si>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</si>
  <si>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</si>
  <si>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</si>
  <si>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</si>
  <si>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</si>
  <si>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</si>
  <si>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</si>
  <si>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</si>
  <si>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</si>
  <si>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</si>
  <si>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</si>
  <si>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</si>
  <si>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</si>
  <si>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</si>
  <si>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</si>
  <si>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</si>
  <si>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</si>
  <si>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</si>
  <si>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</si>
  <si>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</si>
  <si>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</si>
  <si>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</si>
  <si>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</si>
  <si>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</si>
  <si>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</si>
  <si>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</si>
  <si>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</si>
  <si>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</si>
  <si>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</si>
  <si>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</si>
  <si>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</si>
  <si>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</si>
  <si>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</si>
  <si>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</si>
  <si>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</si>
  <si>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</si>
  <si>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</si>
  <si>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</si>
  <si>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</si>
  <si>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</si>
  <si>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</si>
  <si>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</si>
  <si>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</si>
  <si>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</si>
  <si>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</si>
  <si>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</si>
  <si>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</si>
  <si>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</si>
  <si>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</si>
  <si>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</si>
  <si>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</si>
  <si>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</si>
  <si>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</si>
  <si>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</si>
  <si>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</si>
  <si>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</si>
  <si>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</si>
  <si>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</si>
  <si>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</si>
  <si>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</si>
  <si>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</si>
  <si>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</si>
  <si>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</si>
  <si>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</si>
  <si>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</si>
  <si>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</si>
  <si>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</si>
  <si>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</si>
  <si>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</si>
  <si>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</si>
  <si>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</si>
  <si>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</si>
  <si>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</si>
  <si>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</si>
  <si>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</si>
  <si>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</si>
  <si>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</si>
  <si>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</si>
  <si>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</si>
  <si>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</si>
  <si>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</si>
  <si>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</si>
  <si>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</si>
  <si>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</si>
  <si>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</si>
  <si>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</si>
  <si>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</si>
  <si>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</si>
  <si>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</si>
  <si>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</si>
  <si>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</si>
  <si>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</si>
  <si>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</si>
  <si>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</si>
  <si>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</si>
  <si>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</si>
  <si>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</si>
  <si>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</si>
  <si>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</si>
  <si>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</si>
  <si>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</si>
  <si>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</si>
  <si>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</si>
  <si>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</si>
  <si>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</si>
  <si>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</si>
  <si>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</si>
  <si>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</si>
  <si>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</si>
  <si>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</si>
  <si>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</si>
  <si>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</si>
  <si>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</si>
  <si>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</si>
  <si>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</si>
  <si>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</si>
  <si>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</si>
  <si>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</si>
  <si>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</si>
  <si>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</si>
  <si>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</si>
  <si>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</si>
  <si>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</si>
  <si>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</si>
  <si>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</si>
  <si>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</si>
  <si>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</si>
  <si>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</si>
  <si>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</si>
  <si>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</si>
  <si>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</si>
  <si>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</si>
  <si>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</si>
  <si>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</si>
  <si>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</si>
  <si>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</si>
  <si>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</si>
  <si>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</si>
  <si>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</si>
  <si>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</si>
  <si>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</si>
  <si>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</si>
  <si>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</si>
  <si>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</si>
  <si>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</si>
  <si>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</si>
  <si>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</si>
  <si>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</si>
  <si>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</si>
  <si>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</si>
  <si>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</si>
  <si>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</si>
  <si>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</si>
  <si>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</si>
  <si>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</si>
  <si>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</si>
  <si>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</si>
  <si>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</si>
  <si>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</si>
  <si>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</si>
  <si>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</si>
  <si>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</si>
  <si>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</si>
  <si>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</si>
  <si>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</si>
  <si>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</si>
  <si>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</si>
  <si>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</si>
  <si>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</si>
  <si>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</si>
  <si>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</si>
  <si>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</si>
  <si>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</si>
  <si>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</si>
  <si>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</si>
  <si>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</si>
  <si>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</si>
  <si>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</si>
  <si>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</si>
  <si>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</si>
  <si>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</si>
  <si>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</si>
  <si>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</si>
  <si>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</si>
  <si>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</si>
  <si>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</si>
  <si>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</si>
  <si>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</si>
  <si>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</si>
  <si>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</si>
  <si>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</si>
  <si>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</si>
  <si>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</si>
  <si>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</si>
  <si>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</si>
  <si>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</si>
  <si>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</si>
  <si>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</si>
  <si>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</si>
  <si>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</si>
  <si>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</si>
  <si>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</si>
  <si>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</si>
  <si>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</si>
  <si>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</si>
  <si>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</si>
  <si>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</si>
  <si>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</si>
  <si>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</si>
  <si>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</si>
  <si>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</si>
  <si>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</si>
  <si>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</si>
  <si>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</si>
  <si>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</si>
  <si>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</si>
  <si>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</si>
  <si>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</si>
  <si>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</si>
  <si>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</si>
  <si>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</si>
  <si>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</si>
  <si>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</si>
  <si>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</si>
  <si>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</si>
  <si>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</si>
  <si>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</si>
  <si>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</si>
  <si>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</si>
  <si>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</si>
  <si>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</si>
  <si>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</si>
  <si>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</si>
  <si>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</si>
  <si>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</si>
  <si>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</si>
  <si>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</si>
  <si>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</si>
  <si>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</si>
  <si>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</si>
  <si>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</si>
  <si>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</si>
  <si>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</si>
  <si>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</si>
  <si>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</si>
  <si>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</si>
  <si>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</si>
  <si>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</si>
  <si>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</si>
  <si>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</si>
  <si>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</si>
  <si>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</si>
  <si>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</si>
  <si>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</si>
  <si>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</si>
  <si>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</si>
  <si>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</si>
  <si>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</si>
  <si>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</si>
  <si>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</si>
  <si>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</si>
  <si>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</si>
  <si>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</si>
  <si>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</si>
  <si>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</si>
  <si>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</si>
  <si>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</si>
  <si>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</si>
  <si>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</si>
  <si>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</si>
  <si>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</si>
  <si>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</si>
  <si>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</si>
  <si>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</si>
  <si>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</si>
  <si>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</si>
  <si>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</si>
  <si>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</si>
  <si>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</si>
  <si>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</si>
  <si>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</si>
  <si>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</si>
  <si>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</si>
  <si>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</si>
  <si>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</si>
  <si>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</si>
  <si>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</si>
  <si>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</si>
  <si>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</si>
  <si>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</si>
  <si>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</si>
  <si>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</si>
  <si>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</si>
  <si>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</si>
  <si>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</si>
  <si>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</si>
  <si>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</si>
  <si>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</si>
  <si>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</si>
  <si>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</si>
  <si>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</si>
  <si>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</si>
  <si>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</si>
  <si>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</si>
  <si>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</si>
  <si>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</si>
  <si>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</si>
  <si>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</si>
  <si>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</si>
  <si>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</si>
  <si>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</si>
  <si>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</si>
  <si>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</si>
  <si>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</si>
  <si>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</si>
  <si>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</si>
  <si>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</si>
  <si>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</si>
  <si>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</si>
  <si>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</si>
  <si>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</si>
  <si>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</si>
  <si>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</si>
  <si>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</si>
  <si>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</si>
  <si>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</si>
  <si>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</si>
  <si>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</si>
  <si>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</si>
  <si>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</si>
  <si>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</si>
  <si>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</si>
  <si>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</si>
  <si>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</si>
  <si>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</si>
  <si>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</si>
  <si>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</si>
  <si>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</si>
  <si>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</si>
  <si>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</si>
  <si>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</si>
  <si>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</si>
  <si>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</si>
  <si>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</si>
  <si>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</si>
  <si>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</si>
  <si>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</si>
  <si>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</si>
  <si>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</si>
  <si>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</si>
  <si>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</si>
  <si>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</si>
  <si>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</si>
  <si>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</si>
  <si>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</si>
  <si>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</si>
  <si>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</si>
  <si>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</si>
  <si>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</si>
  <si>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</si>
  <si>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</si>
  <si>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</si>
  <si>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</si>
  <si>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</si>
  <si>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</si>
  <si>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</si>
  <si>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</si>
  <si>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</si>
  <si>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</si>
  <si>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</si>
  <si>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</si>
  <si>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</si>
  <si>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</si>
  <si>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</si>
  <si>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</si>
  <si>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</si>
  <si>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</si>
  <si>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</si>
  <si>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</si>
  <si>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</si>
  <si>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</si>
  <si>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</si>
  <si>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</si>
  <si>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</si>
  <si>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</si>
  <si>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</si>
  <si>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</si>
  <si>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</si>
  <si>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</si>
  <si>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</si>
  <si>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</si>
  <si>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</si>
  <si>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</si>
  <si>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</si>
  <si>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</si>
  <si>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</si>
  <si>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</si>
  <si>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</si>
  <si>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</si>
  <si>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</si>
  <si>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</si>
  <si>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</si>
  <si>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</si>
  <si>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</si>
  <si>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</si>
  <si>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</si>
  <si>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</si>
  <si>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</si>
  <si>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</si>
  <si>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</si>
  <si>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</si>
  <si>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</si>
  <si>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</si>
  <si>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</si>
  <si>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</si>
  <si>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</si>
  <si>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</si>
  <si>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</si>
  <si>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</si>
  <si>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</si>
  <si>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</si>
  <si>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</si>
  <si>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</si>
  <si>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</si>
  <si>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</si>
  <si>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</si>
  <si>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</si>
  <si>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</si>
  <si>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</si>
  <si>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</si>
  <si>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</si>
  <si>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</si>
  <si>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</si>
  <si>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</si>
  <si>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</si>
  <si>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</si>
  <si>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</si>
  <si>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</si>
  <si>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</si>
  <si>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</si>
  <si>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</si>
  <si>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</si>
  <si>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</si>
  <si>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</si>
  <si>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</si>
  <si>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</si>
  <si>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</si>
  <si>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</si>
  <si>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</si>
  <si>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</si>
  <si>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</si>
  <si>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</si>
  <si>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</si>
  <si>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</si>
  <si>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</si>
  <si>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</si>
  <si>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</si>
  <si>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</si>
  <si>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</si>
  <si>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</si>
  <si>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</si>
  <si>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</si>
  <si>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</si>
  <si>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</si>
  <si>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</si>
  <si>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</si>
  <si>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</si>
  <si>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</si>
  <si>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</si>
  <si>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</si>
  <si>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</si>
  <si>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</si>
  <si>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</si>
  <si>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</si>
  <si>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</si>
  <si>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</si>
  <si>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</si>
  <si>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</si>
  <si>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</si>
  <si>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</si>
  <si>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</si>
  <si>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</si>
  <si>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</si>
  <si>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</si>
  <si>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</si>
  <si>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</si>
  <si>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</si>
  <si>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</si>
  <si>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</si>
  <si>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</si>
  <si>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</si>
  <si>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</si>
  <si>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</si>
  <si>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</si>
  <si>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</si>
  <si>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</si>
  <si>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</si>
  <si>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</si>
  <si>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</si>
  <si>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</si>
  <si>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</si>
  <si>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</si>
  <si>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</si>
  <si>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</si>
  <si>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</si>
  <si>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</si>
  <si>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</si>
  <si>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</si>
  <si>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</si>
  <si>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</si>
  <si>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</si>
  <si>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</si>
  <si>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</si>
  <si>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</si>
  <si>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</si>
  <si>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</si>
  <si>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</si>
  <si>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</si>
  <si>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</si>
  <si>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</si>
  <si>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</si>
  <si>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</si>
  <si>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</si>
  <si>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</si>
  <si>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</si>
  <si>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</si>
  <si>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</si>
  <si>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</si>
  <si>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</si>
  <si>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</si>
  <si>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</si>
  <si>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</si>
  <si>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</si>
  <si>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</si>
  <si>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</si>
  <si>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</si>
  <si>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</si>
  <si>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</si>
  <si>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</si>
  <si>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</si>
  <si>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</si>
  <si>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</si>
  <si>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</si>
  <si>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</si>
  <si>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</si>
  <si>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</si>
  <si>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</si>
  <si>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</si>
  <si>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</si>
  <si>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</si>
  <si>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</si>
  <si>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</si>
  <si>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</si>
  <si>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</si>
  <si>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</si>
  <si>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</si>
  <si>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</si>
  <si>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</si>
  <si>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</si>
  <si>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</si>
  <si>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</si>
  <si>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</si>
  <si>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</si>
  <si>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</si>
  <si>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</si>
  <si>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</si>
  <si>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</si>
  <si>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</si>
  <si>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</si>
  <si>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</si>
  <si>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</si>
  <si>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</si>
  <si>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</si>
  <si>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</si>
  <si>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</si>
  <si>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</si>
  <si>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</si>
  <si>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</si>
  <si>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</si>
  <si>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</si>
  <si>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</si>
  <si>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</si>
  <si>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</si>
  <si>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</si>
  <si>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</si>
  <si>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</si>
  <si>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</si>
  <si>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</si>
  <si>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</si>
  <si>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</si>
  <si>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</si>
  <si>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</si>
  <si>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</si>
  <si>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</si>
  <si>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</si>
  <si>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</si>
  <si>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</si>
  <si>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</si>
  <si>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</si>
  <si>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</si>
  <si>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</si>
  <si>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</si>
  <si>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</si>
  <si>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</si>
  <si>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</si>
  <si>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</si>
  <si>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</si>
  <si>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</si>
  <si>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</si>
  <si>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</si>
  <si>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</si>
  <si>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</si>
  <si>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</si>
  <si>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</si>
  <si>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</si>
  <si>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</si>
  <si>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</si>
  <si>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</si>
  <si>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</si>
  <si>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</si>
  <si>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</si>
  <si>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</si>
  <si>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</si>
  <si>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</si>
  <si>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</si>
  <si>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</si>
  <si>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</si>
  <si>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</si>
  <si>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</si>
  <si>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</si>
  <si>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</si>
  <si>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</si>
  <si>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</si>
  <si>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</si>
  <si>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</si>
  <si>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</si>
  <si>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</si>
  <si>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</si>
  <si>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</si>
  <si>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</si>
  <si>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</si>
  <si>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</si>
  <si>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</si>
  <si>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</si>
  <si>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</si>
  <si>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</si>
  <si>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</si>
  <si>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</si>
  <si>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</si>
  <si>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</si>
  <si>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</si>
  <si>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</si>
  <si>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</si>
  <si>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</si>
  <si>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</si>
  <si>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</si>
  <si>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</si>
  <si>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</si>
  <si>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</si>
  <si>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</si>
  <si>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</si>
  <si>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</si>
  <si>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</si>
  <si>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</si>
  <si>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</si>
  <si>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</si>
  <si>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</si>
  <si>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</si>
  <si>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</si>
  <si>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</si>
  <si>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</si>
  <si>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</si>
  <si>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</si>
  <si>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</si>
  <si>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</si>
  <si>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</si>
  <si>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</si>
  <si>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</si>
  <si>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</si>
  <si>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</si>
  <si>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</si>
  <si>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</si>
  <si>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</si>
  <si>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</si>
  <si>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</si>
  <si>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</si>
  <si>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</si>
  <si>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</si>
  <si>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</si>
  <si>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</si>
  <si>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</si>
  <si>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</si>
  <si>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</si>
  <si>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</si>
  <si>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</si>
  <si>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</si>
  <si>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</si>
  <si>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</si>
  <si>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</si>
  <si>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</si>
  <si>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</si>
  <si>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</si>
  <si>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</si>
  <si>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</si>
  <si>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</si>
  <si>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</si>
  <si>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</si>
  <si>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</si>
  <si>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</si>
  <si>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</si>
  <si>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</si>
  <si>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</si>
  <si>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</si>
  <si>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</si>
  <si>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</si>
  <si>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</si>
  <si>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</si>
  <si>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</si>
  <si>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</si>
  <si>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</si>
  <si>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</si>
  <si>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</si>
  <si>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</si>
  <si>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</si>
  <si>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</si>
  <si>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</si>
  <si>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</si>
  <si>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</si>
  <si>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</si>
  <si>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</si>
  <si>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</si>
  <si>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</si>
  <si>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</si>
  <si>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</si>
  <si>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</si>
  <si>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</si>
  <si>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</si>
  <si>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</si>
  <si>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</si>
  <si>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</si>
  <si>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</si>
  <si>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</si>
  <si>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</si>
  <si>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</si>
  <si>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</si>
  <si>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</si>
  <si>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</si>
  <si>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</si>
  <si>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</si>
  <si>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</si>
  <si>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</si>
  <si>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</si>
  <si>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</si>
  <si>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</si>
  <si>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</si>
  <si>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</si>
  <si>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</si>
  <si>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</si>
  <si>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</si>
  <si>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</si>
  <si>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</si>
  <si>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</si>
  <si>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</si>
  <si>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</si>
  <si>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</si>
  <si>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</si>
  <si>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</si>
  <si>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</si>
  <si>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</si>
  <si>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</si>
  <si>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</si>
  <si>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</si>
  <si>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</si>
  <si>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</si>
  <si>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</si>
  <si>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</si>
  <si>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</si>
  <si>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</si>
  <si>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</si>
  <si>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</si>
  <si>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</si>
  <si>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</si>
  <si>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</si>
  <si>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</si>
  <si>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</si>
  <si>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</si>
  <si>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</si>
  <si>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</si>
  <si>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</si>
  <si>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</si>
  <si>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</si>
  <si>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</si>
  <si>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</si>
  <si>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</si>
  <si>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</si>
  <si>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</si>
  <si>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</si>
  <si>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</si>
  <si>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</si>
  <si>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</si>
  <si>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</si>
  <si>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</si>
  <si>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</si>
  <si>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</si>
  <si>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</si>
  <si>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</si>
  <si>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</si>
  <si>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</si>
  <si>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</si>
  <si>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</si>
  <si>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</si>
  <si>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</si>
  <si>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</si>
  <si>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</si>
  <si>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</si>
  <si>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</si>
  <si>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</si>
  <si>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</si>
  <si>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</si>
  <si>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</si>
  <si>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</si>
  <si>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</si>
  <si>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</si>
  <si>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</si>
  <si>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</si>
  <si>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</si>
  <si>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</si>
  <si>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</si>
  <si>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</si>
  <si>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</si>
  <si>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</si>
  <si>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</si>
  <si>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</si>
  <si>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</si>
  <si>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</si>
  <si>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</si>
  <si>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</si>
  <si>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</si>
  <si>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</si>
  <si>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</si>
  <si>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</si>
  <si>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</si>
  <si>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</si>
  <si>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</si>
  <si>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</si>
  <si>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</si>
  <si>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</si>
  <si>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</si>
  <si>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</si>
  <si>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</si>
  <si>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</si>
  <si>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</si>
  <si>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</si>
  <si>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</si>
  <si>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</si>
  <si>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</si>
  <si>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</si>
  <si>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</si>
  <si>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</si>
  <si>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</si>
  <si>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</si>
  <si>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</si>
  <si>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</si>
  <si>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</si>
  <si>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</si>
  <si>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</si>
  <si>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</si>
  <si>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</si>
  <si>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</si>
  <si>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</si>
  <si>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</si>
  <si>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</si>
  <si>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</si>
  <si>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</si>
  <si>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</si>
  <si>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</si>
  <si>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</si>
  <si>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</si>
  <si>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</si>
  <si>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</si>
  <si>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</si>
  <si>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</si>
  <si>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</si>
  <si>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</si>
  <si>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</si>
  <si>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</si>
  <si>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</si>
  <si>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</si>
  <si>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</si>
  <si>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</si>
  <si>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</si>
  <si>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</si>
  <si>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</si>
  <si>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</si>
  <si>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</si>
  <si>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</si>
  <si>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</si>
  <si>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</si>
  <si>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</si>
  <si>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</si>
  <si>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</si>
  <si>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</si>
  <si>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</si>
  <si>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</si>
  <si>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</si>
  <si>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</si>
  <si>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</si>
  <si>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</si>
  <si>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</si>
  <si>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</si>
  <si>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</si>
  <si>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</si>
  <si>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</si>
  <si>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</si>
  <si>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</si>
  <si>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</si>
  <si>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</si>
  <si>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</si>
  <si>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</si>
  <si>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</si>
  <si>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</si>
  <si>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</si>
  <si>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</si>
  <si>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</si>
  <si>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</si>
  <si>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</si>
  <si>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</si>
  <si>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</si>
  <si>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</si>
  <si>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</si>
  <si>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</si>
  <si>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</si>
  <si>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</si>
  <si>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</si>
  <si>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</si>
  <si>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</si>
  <si>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</si>
  <si>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</si>
  <si>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</si>
  <si>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</si>
  <si>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</si>
  <si>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</si>
  <si>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</si>
  <si>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</si>
  <si>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</si>
  <si>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</si>
  <si>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</si>
  <si>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</si>
  <si>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</si>
  <si>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</si>
  <si>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</si>
  <si>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</si>
  <si>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</si>
  <si>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</si>
  <si>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</si>
  <si>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</si>
  <si>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</si>
  <si>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</si>
  <si>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</si>
  <si>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</si>
  <si>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</si>
  <si>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</si>
  <si>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</si>
  <si>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</si>
  <si>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</si>
  <si>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</si>
  <si>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</si>
  <si>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</si>
  <si>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</si>
  <si>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</si>
  <si>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</si>
  <si>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</si>
  <si>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</si>
  <si>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</si>
  <si>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</si>
  <si>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</si>
  <si>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</si>
  <si>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</si>
  <si>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</si>
  <si>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</si>
  <si>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</si>
  <si>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</si>
  <si>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</si>
  <si>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</si>
  <si>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</si>
  <si>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</si>
  <si>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</si>
  <si>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</si>
  <si>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</si>
  <si>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</si>
  <si>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</si>
  <si>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</si>
  <si>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</si>
  <si>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</si>
  <si>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</si>
  <si>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</si>
  <si>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</si>
  <si>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</si>
  <si>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</si>
  <si>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</si>
  <si>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</si>
  <si>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</si>
  <si>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</si>
  <si>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</si>
  <si>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</si>
  <si>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</si>
  <si>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</si>
  <si>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</si>
  <si>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</si>
  <si>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</si>
  <si>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</si>
  <si>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</si>
  <si>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</si>
  <si>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</si>
  <si>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</si>
  <si>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</si>
  <si>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</si>
  <si>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</si>
  <si>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</si>
  <si>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</si>
  <si>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</si>
  <si>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</si>
  <si>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</si>
  <si>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</si>
  <si>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</si>
  <si>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</si>
  <si>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</si>
  <si>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</si>
  <si>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</si>
  <si>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</si>
  <si>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</si>
  <si>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</si>
  <si>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</si>
  <si>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</si>
  <si>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</si>
  <si>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</si>
  <si>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</si>
  <si>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</si>
  <si>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</si>
  <si>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</si>
  <si>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</si>
  <si>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</si>
  <si>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</si>
  <si>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</si>
  <si>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</si>
  <si>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</si>
  <si>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</si>
  <si>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</si>
  <si>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</si>
  <si>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</si>
  <si>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</si>
  <si>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</si>
  <si>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</si>
  <si>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</si>
  <si>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</si>
  <si>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</si>
  <si>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</si>
  <si>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</si>
  <si>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</si>
  <si>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</si>
  <si>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</si>
  <si>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</si>
  <si>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</si>
  <si>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</si>
  <si>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</si>
  <si>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</si>
  <si>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</si>
  <si>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</si>
  <si>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</si>
  <si>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</si>
  <si>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</si>
  <si>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</si>
  <si>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</si>
  <si>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</si>
  <si>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</si>
  <si>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</si>
  <si>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</si>
  <si>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</si>
  <si>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</si>
  <si>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</si>
  <si>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</si>
  <si>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</si>
  <si>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</si>
  <si>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</si>
  <si>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</si>
  <si>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</si>
  <si>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</si>
  <si>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</si>
  <si>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</si>
  <si>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</si>
  <si>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</si>
  <si>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</si>
  <si>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</si>
  <si>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</si>
  <si>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</si>
  <si>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</si>
  <si>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</si>
  <si>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</si>
  <si>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</si>
  <si>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</si>
  <si>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</si>
  <si>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</si>
  <si>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</si>
  <si>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</si>
  <si>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</si>
  <si>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</si>
  <si>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</si>
  <si>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</si>
  <si>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</si>
  <si>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</si>
  <si>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</si>
  <si>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</si>
  <si>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</si>
  <si>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</si>
  <si>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</si>
  <si>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</si>
  <si>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</si>
  <si>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</si>
  <si>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</si>
  <si>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</si>
  <si>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</si>
  <si>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</si>
  <si>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</si>
  <si>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</si>
  <si>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</si>
  <si>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</si>
  <si>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</si>
  <si>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</si>
  <si>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</si>
  <si>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</si>
  <si>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</si>
  <si>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</si>
  <si>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</si>
  <si>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</si>
  <si>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</si>
  <si>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</si>
  <si>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</si>
  <si>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</si>
  <si>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</si>
  <si>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</si>
  <si>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</si>
  <si>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</si>
  <si>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</si>
  <si>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</si>
  <si>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</si>
  <si>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</si>
  <si>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</si>
  <si>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</si>
  <si>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</si>
  <si>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</si>
  <si>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</si>
  <si>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</si>
  <si>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</si>
  <si>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</si>
  <si>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</si>
  <si>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</si>
  <si>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</si>
  <si>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</si>
  <si>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</si>
  <si>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</si>
  <si>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</si>
  <si>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</si>
  <si>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</si>
  <si>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</si>
  <si>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</si>
  <si>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</si>
  <si>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</si>
  <si>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</si>
  <si>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</si>
  <si>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</si>
  <si>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</si>
  <si>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</si>
  <si>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</si>
  <si>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</si>
  <si>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</si>
  <si>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</si>
  <si>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</si>
  <si>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</si>
  <si>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</si>
  <si>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</si>
  <si>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</si>
  <si>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</si>
  <si>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</si>
  <si>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</si>
  <si>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</si>
  <si>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</si>
  <si>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</si>
  <si>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</si>
  <si>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</si>
  <si>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</si>
  <si>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</si>
  <si>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</si>
  <si>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</si>
  <si>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</si>
  <si>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</si>
  <si>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</si>
  <si>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</si>
  <si>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</si>
  <si>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</si>
  <si>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</si>
  <si>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</si>
  <si>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</si>
  <si>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</si>
  <si>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</si>
  <si>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</si>
  <si>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</si>
  <si>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</si>
  <si>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</si>
  <si>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</si>
  <si>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</si>
  <si>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</si>
  <si>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</si>
  <si>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</si>
  <si>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</si>
  <si>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</si>
  <si>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</si>
  <si>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</si>
  <si>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</si>
  <si>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</si>
  <si>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</si>
  <si>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</si>
  <si>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</si>
  <si>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</si>
  <si>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</si>
  <si>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</si>
  <si>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</si>
  <si>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</si>
  <si>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</si>
  <si>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</si>
  <si>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</si>
  <si>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</si>
  <si>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</si>
  <si>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</si>
  <si>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</si>
  <si>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</si>
  <si>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</si>
  <si>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</si>
  <si>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</si>
  <si>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</si>
  <si>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</si>
  <si>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</si>
  <si>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</si>
  <si>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</si>
  <si>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</si>
  <si>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</si>
  <si>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</si>
  <si>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</si>
  <si>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</si>
  <si>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</si>
  <si>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</si>
  <si>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</si>
  <si>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</si>
  <si>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</si>
  <si>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</si>
  <si>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</si>
  <si>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</si>
  <si>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</si>
  <si>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</si>
  <si>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</si>
  <si>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</si>
  <si>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</si>
  <si>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</si>
  <si>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</si>
  <si>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</si>
  <si>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</si>
  <si>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</si>
  <si>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</si>
  <si>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</si>
  <si>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</si>
  <si>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</si>
  <si>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</si>
  <si>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</si>
  <si>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</si>
  <si>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</si>
  <si>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</si>
  <si>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</si>
  <si>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</si>
  <si>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</si>
  <si>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</si>
  <si>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</si>
  <si>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</si>
  <si>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</si>
  <si>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</si>
  <si>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</si>
  <si>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</si>
  <si>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</si>
  <si>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</si>
  <si>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</si>
  <si>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</si>
  <si>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</si>
  <si>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</si>
  <si>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</si>
  <si>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</si>
  <si>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</si>
  <si>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</si>
  <si>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</si>
  <si>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</si>
  <si>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</si>
  <si>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</si>
  <si>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</si>
  <si>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</si>
  <si>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</si>
  <si>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</si>
  <si>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</si>
  <si>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</si>
  <si>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</si>
  <si>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</si>
  <si>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</si>
  <si>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</si>
  <si>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</si>
  <si>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</si>
  <si>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</si>
  <si>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</si>
  <si>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</si>
  <si>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</si>
  <si>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</si>
  <si>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</si>
  <si>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</si>
  <si>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</si>
  <si>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</si>
  <si>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</si>
  <si>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</si>
  <si>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</si>
  <si>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</si>
  <si>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</si>
  <si>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</si>
  <si>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</si>
  <si>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</si>
  <si>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</si>
  <si>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</si>
  <si>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</si>
  <si>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</si>
  <si>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</si>
  <si>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</si>
  <si>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</si>
  <si>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</si>
  <si>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</si>
  <si>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</si>
  <si>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</si>
  <si>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</si>
  <si>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</si>
  <si>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</si>
  <si>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</si>
  <si>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</si>
  <si>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</si>
  <si>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</si>
  <si>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</si>
  <si>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</si>
  <si>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</si>
  <si>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</si>
  <si>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</si>
  <si>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</si>
  <si>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</si>
  <si>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</si>
  <si>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</si>
  <si>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</si>
  <si>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</si>
  <si>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</si>
  <si>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</si>
  <si>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</si>
  <si>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</si>
  <si>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</si>
  <si>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</si>
  <si>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</si>
  <si>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</si>
  <si>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</si>
  <si>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</si>
  <si>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</si>
  <si>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</si>
  <si>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</si>
  <si>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</si>
  <si>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</si>
  <si>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</si>
  <si>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</si>
  <si>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</si>
  <si>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</si>
  <si>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</si>
  <si>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</si>
  <si>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</si>
  <si>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</si>
  <si>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</si>
  <si>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</si>
  <si>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</si>
  <si>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</si>
  <si>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</si>
  <si>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</si>
  <si>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</si>
  <si>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</si>
  <si>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</si>
  <si>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</si>
  <si>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</si>
  <si>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</si>
  <si>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</si>
  <si>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</si>
  <si>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</si>
  <si>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</si>
  <si>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</si>
  <si>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</si>
  <si>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</si>
  <si>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</si>
  <si>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</si>
  <si>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</si>
  <si>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</si>
  <si>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</si>
  <si>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</si>
  <si>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</si>
  <si>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</si>
  <si>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</si>
  <si>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</si>
  <si>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</si>
  <si>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</si>
  <si>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</si>
  <si>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</si>
  <si>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</si>
  <si>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</si>
  <si>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</si>
  <si>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</si>
  <si>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</si>
  <si>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</si>
  <si>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</si>
  <si>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</si>
  <si>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</si>
  <si>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</si>
  <si>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</si>
  <si>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</si>
  <si>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</si>
  <si>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</si>
  <si>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</si>
  <si>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</si>
  <si>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</si>
  <si>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</si>
  <si>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</si>
  <si>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</si>
  <si>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</si>
  <si>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</si>
  <si>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</si>
  <si>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</si>
  <si>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</si>
  <si>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</si>
  <si>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</si>
  <si>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</si>
  <si>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</si>
  <si>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</si>
  <si>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</si>
  <si>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</si>
  <si>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</si>
  <si>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</si>
  <si>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</si>
  <si>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</si>
  <si>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</si>
  <si>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</si>
  <si>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</si>
  <si>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</si>
  <si>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</si>
  <si>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</si>
  <si>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</si>
  <si>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</si>
  <si>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</si>
  <si>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</si>
  <si>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</si>
  <si>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</si>
  <si>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</si>
  <si>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</si>
  <si>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</si>
  <si>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</si>
  <si>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</si>
  <si>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</si>
  <si>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</si>
  <si>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</si>
  <si>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</si>
  <si>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</si>
  <si>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</si>
  <si>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</si>
  <si>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</si>
  <si>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</si>
  <si>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</si>
  <si>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</si>
  <si>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</si>
  <si>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</si>
  <si>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</si>
  <si>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</si>
  <si>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</si>
  <si>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</si>
  <si>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</si>
  <si>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</si>
  <si>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</si>
  <si>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</si>
  <si>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</si>
  <si>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</si>
  <si>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</si>
  <si>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</si>
  <si>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</si>
  <si>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</si>
  <si>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</si>
  <si>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</si>
  <si>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</si>
  <si>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</si>
  <si>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</si>
  <si>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</si>
  <si>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</si>
  <si>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</si>
  <si>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</si>
  <si>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</si>
  <si>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</si>
  <si>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</si>
  <si>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</si>
  <si>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</si>
  <si>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</si>
  <si>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</si>
  <si>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</si>
  <si>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</si>
  <si>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</si>
  <si>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</si>
  <si>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</si>
  <si>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</si>
  <si>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</si>
  <si>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</si>
  <si>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</si>
  <si>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</si>
  <si>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</si>
  <si>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</si>
  <si>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</si>
  <si>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</si>
  <si>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</si>
  <si>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</si>
  <si>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</si>
  <si>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</si>
  <si>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</si>
  <si>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</si>
  <si>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</si>
  <si>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</si>
  <si>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</si>
  <si>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</si>
  <si>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</si>
  <si>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</si>
  <si>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</si>
  <si>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</si>
  <si>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</si>
  <si>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</si>
  <si>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</si>
  <si>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</si>
  <si>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</si>
  <si>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</si>
  <si>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</si>
  <si>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</si>
  <si>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</si>
  <si>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</si>
  <si>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</si>
  <si>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</si>
  <si>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</si>
  <si>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</si>
  <si>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</si>
  <si>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</si>
  <si>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</si>
  <si>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</si>
  <si>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</si>
  <si>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</si>
  <si>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</si>
  <si>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</si>
  <si>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</si>
  <si>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</si>
  <si>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</si>
  <si>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</si>
  <si>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</si>
  <si>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</si>
  <si>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</si>
  <si>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</si>
  <si>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</si>
  <si>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</si>
  <si>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</si>
  <si>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</si>
  <si>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</si>
  <si>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</si>
  <si>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</si>
  <si>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</si>
  <si>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</si>
  <si>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</si>
  <si>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</si>
  <si>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</si>
  <si>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</si>
  <si>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</si>
  <si>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</si>
  <si>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</si>
  <si>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</si>
  <si>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</si>
  <si>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</si>
  <si>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</si>
  <si>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</si>
  <si>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</si>
  <si>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</si>
  <si>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</si>
  <si>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</si>
  <si>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</si>
  <si>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</si>
  <si>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</si>
  <si>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</si>
  <si>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</si>
  <si>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</si>
  <si>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</si>
  <si>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</si>
  <si>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</si>
  <si>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</si>
  <si>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</si>
  <si>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</si>
  <si>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</si>
  <si>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</si>
  <si>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</si>
  <si>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</si>
  <si>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</si>
  <si>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</si>
  <si>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</si>
  <si>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</si>
  <si>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</si>
  <si>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</si>
  <si>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</si>
  <si>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</si>
  <si>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</si>
  <si>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</si>
  <si>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</si>
  <si>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</si>
  <si>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</si>
  <si>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</si>
  <si>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</si>
  <si>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</si>
  <si>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</si>
  <si>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</si>
  <si>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</si>
  <si>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</si>
  <si>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</si>
  <si>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</si>
  <si>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</si>
  <si>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</si>
  <si>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</si>
  <si>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</si>
  <si>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</si>
  <si>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</si>
  <si>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</si>
  <si>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</si>
  <si>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</si>
  <si>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</si>
  <si>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</si>
  <si>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</si>
  <si>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</si>
  <si>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</si>
  <si>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</si>
  <si>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</si>
  <si>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</si>
  <si>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</si>
  <si>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</si>
  <si>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</si>
  <si>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</si>
  <si>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</si>
  <si>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</si>
  <si>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</si>
  <si>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</si>
  <si>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</si>
  <si>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</si>
  <si>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</si>
  <si>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</si>
  <si>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</si>
  <si>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</si>
  <si>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</si>
  <si>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</si>
  <si>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</si>
  <si>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</si>
  <si>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</si>
  <si>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</si>
  <si>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</si>
  <si>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</si>
  <si>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</si>
  <si>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</si>
  <si>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</si>
  <si>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</si>
  <si>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</si>
  <si>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</si>
  <si>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</si>
  <si>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</si>
  <si>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</si>
  <si>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</si>
  <si>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</si>
  <si>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</si>
  <si>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</si>
  <si>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</si>
  <si>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</si>
  <si>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</si>
  <si>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</si>
  <si>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</si>
  <si>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</si>
  <si>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</si>
  <si>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</si>
  <si>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</si>
  <si>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</si>
  <si>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</si>
  <si>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</si>
  <si>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</si>
  <si>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</si>
  <si>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</si>
  <si>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</si>
  <si>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</si>
  <si>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</si>
  <si>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</si>
  <si>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</si>
  <si>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</si>
  <si>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</si>
  <si>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</si>
  <si>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</si>
  <si>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</si>
  <si>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</si>
  <si>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</si>
  <si>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</si>
  <si>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</si>
  <si>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</si>
  <si>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</si>
  <si>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</si>
  <si>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</si>
  <si>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</si>
  <si>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</si>
  <si>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</si>
  <si>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</si>
  <si>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</si>
  <si>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</si>
  <si>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</si>
  <si>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</si>
  <si>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</si>
  <si>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</si>
  <si>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</si>
  <si>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</si>
  <si>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</si>
  <si>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</si>
  <si>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</si>
  <si>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</si>
  <si>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</si>
  <si>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</si>
  <si>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</si>
  <si>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</si>
  <si>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</si>
  <si>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</si>
  <si>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</si>
  <si>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</si>
  <si>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</si>
  <si>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</si>
  <si>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</si>
  <si>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</si>
  <si>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</si>
  <si>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</si>
  <si>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</si>
  <si>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</si>
  <si>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</si>
  <si>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</si>
  <si>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</si>
  <si>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</si>
  <si>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</si>
  <si>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</si>
  <si>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</si>
  <si>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</si>
  <si>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</si>
  <si>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</si>
  <si>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</si>
  <si>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</si>
  <si>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</si>
  <si>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</si>
  <si>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</si>
  <si>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</si>
  <si>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</si>
  <si>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</si>
  <si>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</si>
  <si>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</si>
  <si>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</si>
  <si>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</si>
  <si>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</si>
  <si>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</si>
  <si>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</si>
  <si>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</si>
  <si>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</si>
  <si>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</si>
  <si>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</si>
  <si>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</si>
  <si>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</si>
  <si>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</si>
  <si>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</si>
  <si>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</si>
  <si>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</si>
  <si>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</si>
  <si>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</si>
  <si>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</si>
  <si>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</si>
  <si>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</si>
  <si>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</si>
  <si>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</si>
  <si>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</si>
  <si>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</si>
  <si>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</si>
  <si>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</si>
  <si>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</si>
  <si>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</si>
  <si>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</si>
  <si>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</si>
  <si>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</si>
  <si>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</si>
  <si>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</si>
  <si>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</si>
  <si>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</si>
  <si>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</si>
  <si>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</si>
  <si>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</si>
  <si>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</si>
  <si>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</si>
  <si>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</si>
  <si>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</si>
  <si>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</si>
  <si>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</si>
  <si>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</si>
  <si>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</si>
  <si>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</si>
  <si>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</si>
  <si>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</si>
  <si>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</si>
  <si>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</si>
  <si>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</si>
  <si>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</si>
  <si>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</si>
  <si>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</si>
  <si>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</si>
  <si>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</si>
  <si>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</si>
  <si>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</si>
  <si>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</si>
  <si>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</si>
  <si>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</si>
  <si>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</si>
  <si>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</si>
  <si>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</si>
  <si>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</si>
  <si>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</si>
  <si>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</si>
  <si>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</si>
  <si>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</si>
  <si>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</si>
  <si>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</si>
  <si>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</si>
  <si>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</si>
  <si>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</si>
  <si>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</si>
  <si>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</si>
  <si>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</si>
  <si>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</si>
  <si>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</si>
  <si>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</si>
  <si>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</si>
  <si>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</si>
  <si>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</si>
  <si>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</si>
  <si>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</si>
  <si>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</si>
  <si>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</si>
  <si>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</si>
  <si>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</si>
  <si>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</si>
  <si>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</si>
  <si>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</si>
  <si>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</si>
  <si>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</si>
  <si>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</si>
  <si>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</si>
  <si>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</si>
  <si>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</si>
  <si>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</si>
  <si>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</si>
  <si>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</si>
  <si>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</si>
  <si>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</si>
  <si>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</si>
  <si>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</si>
  <si>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</si>
  <si>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</si>
  <si>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</si>
  <si>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</si>
  <si>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</si>
  <si>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</si>
  <si>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</si>
  <si>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</si>
  <si>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</si>
  <si>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</si>
  <si>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</si>
  <si>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</si>
  <si>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</si>
  <si>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</si>
  <si>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</si>
  <si>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</si>
  <si>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</si>
  <si>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</si>
  <si>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</si>
  <si>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</si>
  <si>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</si>
  <si>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</si>
  <si>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</si>
  <si>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</si>
  <si>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</si>
  <si>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</si>
  <si>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</si>
  <si>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</si>
  <si>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</si>
  <si>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</si>
  <si>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</si>
  <si>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</si>
  <si>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</si>
  <si>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</si>
  <si>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</si>
  <si>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</si>
  <si>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</si>
  <si>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</si>
  <si>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</si>
  <si>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</si>
  <si>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</si>
  <si>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</si>
  <si>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</si>
  <si>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</si>
  <si>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</si>
  <si>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</si>
  <si>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</si>
  <si>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</si>
  <si>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</si>
  <si>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</si>
  <si>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</si>
  <si>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</si>
  <si>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</si>
  <si>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</si>
  <si>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</si>
  <si>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</si>
  <si>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</si>
  <si>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</si>
  <si>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</si>
  <si>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</si>
  <si>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</si>
  <si>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</si>
  <si>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</si>
  <si>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</si>
  <si>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</si>
  <si>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</si>
  <si>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</si>
  <si>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</si>
  <si>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</si>
  <si>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</si>
  <si>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</si>
  <si>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</si>
  <si>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</si>
  <si>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</si>
  <si>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</si>
  <si>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</si>
  <si>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</si>
  <si>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</si>
  <si>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</si>
  <si>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</si>
  <si>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</si>
  <si>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</si>
  <si>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</si>
  <si>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</si>
  <si>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</si>
  <si>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</si>
  <si>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</si>
  <si>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</si>
  <si>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</si>
  <si>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</si>
  <si>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</si>
  <si>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</si>
  <si>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</si>
  <si>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</si>
  <si>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</si>
  <si>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</si>
  <si>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</si>
  <si>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</si>
  <si>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</si>
  <si>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</si>
  <si>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</si>
  <si>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</si>
  <si>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</si>
  <si>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</si>
  <si>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</si>
  <si>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</si>
  <si>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</si>
  <si>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</si>
  <si>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</si>
  <si>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</si>
  <si>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</si>
  <si>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</si>
  <si>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</si>
  <si>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</si>
  <si>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</si>
  <si>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</si>
  <si>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</si>
  <si>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</si>
  <si>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</si>
  <si>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</si>
  <si>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</si>
  <si>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</si>
  <si>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</si>
  <si>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</si>
  <si>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</si>
  <si>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</si>
  <si>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</si>
  <si>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</si>
  <si>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</si>
  <si>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</si>
  <si>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</si>
  <si>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</si>
  <si>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</si>
  <si>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</si>
  <si>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</si>
  <si>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</si>
  <si>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</si>
  <si>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</si>
  <si>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</si>
  <si>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</si>
  <si>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</si>
  <si>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</si>
  <si>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</si>
  <si>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</si>
  <si>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</si>
  <si>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</si>
  <si>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</si>
  <si>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</si>
  <si>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</si>
  <si>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</si>
  <si>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</si>
  <si>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</si>
  <si>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</si>
  <si>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</si>
  <si>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</si>
  <si>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</si>
  <si>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</si>
  <si>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</si>
  <si>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</si>
  <si>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</si>
  <si>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</si>
  <si>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</si>
  <si>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</si>
  <si>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</si>
  <si>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</si>
  <si>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</si>
  <si>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</si>
  <si>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</si>
  <si>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</si>
  <si>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</si>
  <si>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</si>
  <si>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</si>
  <si>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</si>
  <si>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</si>
  <si>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</si>
  <si>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</si>
  <si>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</si>
  <si>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</si>
  <si>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</si>
  <si>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</si>
  <si>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</si>
  <si>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</si>
  <si>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</si>
  <si>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</si>
  <si>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</si>
  <si>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</si>
  <si>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</si>
  <si>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</si>
  <si>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</si>
  <si>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</si>
  <si>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</si>
  <si>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</si>
  <si>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</si>
  <si>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</si>
  <si>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</si>
  <si>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</si>
  <si>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</si>
  <si>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</si>
  <si>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</si>
  <si>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</si>
  <si>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</si>
  <si>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</si>
  <si>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</si>
  <si>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</si>
  <si>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</si>
  <si>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</si>
  <si>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</si>
  <si>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</si>
  <si>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</si>
  <si>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</si>
  <si>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</si>
  <si>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</si>
  <si>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</si>
  <si>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</si>
  <si>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</si>
  <si>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</si>
  <si>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</si>
  <si>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</si>
  <si>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</si>
  <si>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</si>
  <si>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</si>
  <si>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</si>
  <si>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</si>
  <si>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</si>
  <si>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</si>
  <si>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</si>
  <si>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</si>
  <si>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</si>
  <si>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</si>
  <si>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</si>
  <si>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</si>
  <si>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</si>
  <si>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</si>
  <si>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</si>
  <si>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</si>
  <si>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</si>
  <si>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</si>
  <si>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</si>
  <si>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</si>
  <si>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</si>
  <si>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</si>
  <si>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</si>
  <si>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</si>
  <si>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</si>
  <si>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</si>
  <si>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</si>
  <si>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</si>
  <si>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</si>
  <si>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</si>
  <si>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</si>
  <si>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</si>
  <si>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</si>
  <si>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</si>
  <si>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</si>
  <si>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</si>
  <si>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</si>
  <si>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</si>
  <si>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</si>
  <si>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</si>
  <si>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</si>
  <si>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</si>
  <si>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</si>
  <si>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</si>
  <si>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</si>
  <si>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</si>
  <si>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</si>
  <si>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</si>
  <si>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</si>
  <si>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</si>
  <si>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</si>
  <si>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</si>
  <si>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</si>
  <si>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</si>
  <si>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</si>
  <si>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</si>
  <si>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</si>
  <si>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</si>
  <si>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</si>
  <si>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</si>
  <si>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</si>
  <si>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</si>
  <si>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</si>
  <si>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</si>
  <si>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</si>
  <si>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</si>
  <si>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</si>
  <si>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</si>
  <si>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</si>
  <si>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</si>
  <si>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</si>
  <si>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</si>
  <si>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</si>
  <si>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</si>
  <si>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</si>
  <si>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</si>
  <si>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</si>
  <si>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</si>
  <si>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</si>
  <si>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</si>
  <si>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</si>
  <si>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</si>
  <si>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</si>
  <si>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</si>
  <si>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</si>
  <si>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</si>
  <si>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</si>
  <si>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</si>
  <si>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</si>
  <si>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</si>
  <si>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</si>
  <si>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</si>
  <si>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</si>
  <si>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</si>
  <si>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</si>
  <si>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</si>
  <si>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</si>
  <si>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</si>
  <si>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</si>
  <si>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</si>
  <si>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</si>
  <si>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</si>
  <si>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</si>
  <si>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</si>
  <si>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</si>
  <si>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</si>
  <si>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</si>
  <si>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</si>
  <si>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</si>
  <si>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</si>
  <si>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</si>
  <si>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</si>
  <si>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</si>
  <si>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</si>
  <si>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</si>
  <si>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</si>
  <si>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</si>
  <si>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</si>
  <si>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</si>
  <si>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</si>
  <si>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</si>
  <si>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</si>
  <si>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</si>
  <si>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</si>
  <si>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</si>
  <si>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</si>
  <si>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</si>
  <si>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</si>
  <si>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</si>
  <si>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</si>
  <si>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</si>
  <si>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</si>
  <si>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</si>
  <si>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</si>
  <si>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</si>
  <si>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</si>
  <si>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</si>
  <si>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</si>
  <si>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</si>
  <si>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</si>
  <si>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</si>
  <si>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</si>
  <si>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</si>
  <si>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</si>
  <si>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</si>
  <si>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</si>
  <si>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</si>
  <si>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</si>
  <si>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</si>
  <si>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</si>
  <si>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</si>
  <si>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</si>
  <si>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</si>
  <si>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</si>
  <si>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</si>
  <si>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</si>
  <si>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</si>
  <si>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</si>
  <si>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</si>
  <si>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</si>
  <si>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</si>
  <si>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</si>
  <si>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</si>
  <si>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</si>
  <si>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</si>
  <si>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</si>
  <si>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</si>
  <si>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</si>
  <si>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</si>
  <si>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</si>
  <si>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</si>
  <si>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</si>
  <si>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</si>
  <si>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</si>
  <si>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</si>
  <si>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</si>
  <si>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</si>
  <si>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</si>
  <si>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</si>
  <si>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</si>
  <si>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</si>
  <si>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</si>
  <si>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</si>
  <si>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</si>
  <si>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</si>
  <si>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</si>
  <si>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</si>
  <si>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</si>
  <si>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</si>
  <si>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</si>
  <si>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</si>
  <si>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</si>
  <si>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</si>
  <si>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</si>
  <si>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</si>
  <si>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</si>
  <si>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</si>
  <si>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</si>
  <si>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</si>
  <si>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</si>
  <si>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</si>
  <si>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</si>
  <si>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</si>
  <si>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</si>
  <si>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</si>
  <si>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</si>
  <si>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</si>
  <si>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</si>
  <si>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</si>
  <si>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</si>
  <si>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</si>
  <si>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</si>
  <si>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</si>
  <si>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</si>
  <si>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</si>
  <si>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</si>
  <si>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</si>
  <si>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</si>
  <si>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</si>
  <si>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</si>
  <si>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</si>
  <si>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</si>
  <si>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</si>
  <si>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</si>
  <si>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</si>
  <si>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</si>
  <si>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</si>
  <si>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</si>
  <si>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</si>
  <si>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</si>
  <si>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</si>
  <si>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</si>
  <si>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</si>
  <si>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</si>
  <si>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</si>
  <si>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</si>
  <si>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</si>
  <si>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</si>
  <si>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</si>
  <si>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</si>
  <si>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</si>
  <si>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</si>
  <si>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</si>
  <si>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</si>
  <si>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</si>
  <si>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</si>
  <si>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</si>
  <si>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</si>
  <si>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</si>
  <si>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</si>
  <si>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</si>
  <si>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</si>
  <si>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</si>
  <si>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</si>
  <si>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</si>
  <si>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</si>
  <si>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</si>
  <si>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</si>
  <si>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</si>
  <si>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</si>
  <si>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</si>
  <si>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</si>
  <si>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</si>
  <si>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</si>
  <si>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</si>
  <si>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</si>
  <si>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</si>
  <si>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</si>
  <si>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</si>
  <si>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</si>
  <si>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</si>
  <si>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</si>
  <si>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</si>
  <si>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</si>
  <si>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</si>
  <si>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</si>
  <si>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</si>
  <si>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</si>
  <si>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</si>
  <si>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</si>
  <si>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</si>
  <si>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</si>
  <si>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</si>
  <si>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</si>
  <si>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</si>
  <si>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</si>
  <si>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</si>
  <si>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</si>
  <si>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</si>
  <si>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</si>
  <si>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</si>
  <si>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</si>
  <si>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</si>
  <si>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</si>
  <si>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</si>
  <si>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</si>
  <si>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</si>
  <si>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</si>
  <si>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</si>
  <si>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</si>
  <si>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</si>
  <si>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</si>
  <si>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</si>
  <si>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</si>
  <si>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</si>
  <si>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</si>
  <si>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</si>
  <si>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</si>
  <si>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</si>
  <si>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</si>
  <si>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</si>
  <si>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</si>
  <si>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</si>
  <si>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</si>
  <si>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</si>
  <si>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</si>
  <si>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</si>
  <si>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</si>
  <si>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</si>
  <si>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</si>
  <si>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</si>
  <si>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</si>
  <si>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</si>
  <si>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</si>
  <si>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</si>
  <si>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</si>
  <si>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</si>
  <si>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</si>
  <si>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</si>
  <si>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</si>
  <si>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</si>
  <si>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</si>
  <si>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</si>
  <si>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</si>
  <si>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</si>
  <si>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</si>
  <si>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</si>
  <si>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</si>
  <si>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</si>
  <si>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</si>
  <si>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</si>
  <si>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</si>
  <si>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</si>
  <si>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</si>
  <si>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</si>
  <si>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</si>
  <si>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</si>
  <si>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</si>
  <si>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</si>
  <si>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</si>
  <si>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</si>
  <si>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</si>
  <si>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</si>
  <si>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</si>
  <si>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</si>
  <si>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</si>
  <si>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</si>
  <si>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</si>
  <si>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</si>
  <si>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</si>
  <si>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</si>
  <si>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</si>
  <si>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</si>
  <si>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</si>
  <si>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</si>
  <si>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</si>
  <si>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</si>
  <si>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</si>
  <si>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</si>
  <si>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</si>
  <si>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</si>
  <si>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</si>
  <si>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</si>
  <si>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</si>
  <si>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</si>
  <si>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</si>
  <si>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</si>
  <si>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</si>
  <si>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</si>
  <si>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</si>
  <si>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</si>
  <si>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</si>
  <si>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</si>
  <si>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</si>
  <si>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</si>
  <si>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</si>
  <si>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</si>
  <si>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</si>
  <si>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</si>
  <si>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</si>
  <si>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</si>
  <si>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</si>
  <si>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</si>
  <si>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</si>
  <si>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</si>
  <si>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</si>
  <si>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</si>
  <si>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</si>
  <si>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</si>
  <si>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</si>
  <si>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</si>
  <si>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</si>
  <si>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</si>
  <si>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</si>
  <si>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</si>
  <si>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</si>
  <si>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</si>
  <si>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</si>
  <si>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</si>
  <si>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</si>
  <si>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</si>
  <si>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</si>
  <si>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</si>
  <si>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</si>
  <si>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</si>
  <si>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</si>
  <si>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</si>
  <si>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</si>
  <si>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</si>
  <si>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</si>
  <si>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</si>
  <si>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</si>
  <si>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</si>
  <si>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</si>
  <si>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</si>
  <si>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</si>
  <si>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</si>
  <si>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</si>
  <si>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</si>
  <si>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</si>
  <si>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</si>
  <si>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</si>
  <si>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</si>
  <si>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</si>
  <si>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</si>
  <si>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</si>
  <si>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</si>
  <si>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</si>
  <si>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</si>
  <si>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</si>
  <si>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</si>
  <si>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</si>
  <si>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</si>
  <si>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</si>
  <si>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</si>
  <si>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</si>
  <si>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</si>
  <si>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</si>
  <si>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</si>
  <si>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</si>
  <si>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</si>
  <si>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</si>
  <si>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</si>
  <si>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</si>
  <si>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</si>
  <si>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</si>
  <si>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</si>
  <si>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</si>
  <si>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</si>
  <si>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</si>
  <si>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</si>
  <si>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</si>
  <si>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</si>
  <si>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</si>
  <si>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</si>
  <si>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</si>
  <si>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</si>
  <si>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</si>
  <si>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</si>
  <si>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</si>
  <si>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</si>
  <si>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</si>
  <si>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</si>
  <si>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</si>
  <si>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</si>
  <si>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</si>
  <si>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</si>
  <si>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</si>
  <si>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</si>
  <si>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</si>
  <si>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</si>
  <si>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</si>
  <si>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</si>
  <si>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</si>
  <si>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</si>
  <si>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</si>
  <si>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</si>
  <si>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</si>
  <si>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</si>
  <si>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</si>
  <si>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</si>
  <si>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</si>
  <si>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</si>
  <si>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</si>
  <si>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</si>
  <si>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</si>
  <si>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</si>
  <si>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</si>
  <si>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</si>
  <si>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</si>
  <si>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</si>
  <si>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</si>
  <si>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</si>
  <si>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</si>
  <si>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</si>
  <si>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</si>
  <si>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</si>
  <si>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</si>
  <si>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</si>
  <si>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</si>
  <si>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</si>
  <si>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</si>
  <si>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</si>
  <si>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</si>
  <si>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</si>
  <si>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</si>
  <si>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</si>
  <si>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</si>
  <si>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</si>
  <si>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</si>
  <si>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</si>
  <si>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</si>
  <si>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</si>
  <si>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</si>
  <si>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</si>
  <si>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</si>
  <si>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</si>
  <si>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</si>
  <si>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</si>
  <si>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</si>
  <si>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</si>
  <si>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</si>
  <si>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</si>
  <si>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</si>
  <si>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</si>
  <si>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</si>
  <si>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</si>
  <si>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</si>
  <si>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</si>
  <si>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</si>
  <si>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</si>
  <si>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</si>
  <si>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</si>
  <si>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</si>
  <si>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</si>
  <si>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</si>
  <si>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</si>
  <si>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</si>
  <si>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</si>
  <si>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</si>
  <si>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</si>
  <si>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</si>
  <si>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</si>
  <si>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</si>
  <si>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</si>
  <si>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</si>
  <si>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</si>
  <si>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</si>
  <si>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</si>
  <si>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</si>
  <si>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</si>
  <si>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</si>
  <si>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</si>
  <si>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</si>
  <si>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</si>
  <si>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</si>
  <si>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</si>
  <si>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</si>
  <si>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</si>
  <si>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</si>
  <si>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</si>
  <si>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</si>
  <si>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</si>
  <si>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</si>
  <si>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</si>
  <si>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</si>
  <si>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</si>
  <si>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</si>
  <si>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</si>
  <si>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</si>
  <si>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</si>
  <si>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</si>
  <si>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</si>
  <si>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</si>
  <si>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</si>
  <si>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</si>
  <si>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</si>
  <si>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</si>
  <si>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</si>
  <si>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</si>
  <si>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</si>
  <si>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</si>
  <si>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</si>
  <si>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</si>
  <si>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</si>
  <si>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</si>
  <si>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</si>
  <si>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</si>
  <si>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</si>
  <si>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</si>
  <si>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</si>
  <si>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</si>
  <si>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</si>
  <si>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</si>
  <si>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</si>
  <si>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</si>
  <si>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</si>
  <si>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</si>
  <si>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</si>
  <si>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</si>
  <si>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</si>
  <si>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</si>
  <si>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</si>
  <si>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</si>
  <si>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</si>
  <si>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</si>
  <si>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</si>
  <si>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</si>
  <si>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</si>
  <si>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</si>
  <si>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</si>
  <si>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</si>
  <si>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</si>
  <si>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</si>
  <si>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</si>
  <si>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</si>
  <si>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</si>
  <si>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</si>
  <si>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</si>
  <si>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</si>
  <si>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</si>
  <si>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</si>
  <si>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</si>
  <si>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</si>
  <si>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</si>
  <si>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</si>
  <si>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</si>
  <si>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</si>
  <si>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</si>
  <si>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</si>
  <si>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</si>
  <si>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</si>
  <si>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</si>
  <si>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</si>
  <si>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</si>
  <si>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</si>
  <si>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</si>
  <si>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</si>
  <si>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</si>
  <si>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</si>
  <si>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</si>
  <si>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</si>
  <si>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</si>
  <si>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</si>
  <si>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</si>
  <si>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</si>
  <si>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</si>
  <si>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</si>
  <si>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</si>
  <si>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</si>
  <si>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</si>
  <si>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</si>
  <si>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</si>
  <si>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</si>
  <si>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</si>
  <si>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</si>
  <si>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</si>
  <si>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</si>
  <si>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</si>
  <si>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</si>
  <si>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</si>
  <si>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</si>
  <si>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</si>
  <si>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</si>
  <si>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</si>
  <si>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</si>
  <si>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</si>
  <si>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</si>
  <si>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</si>
  <si>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</si>
  <si>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</si>
  <si>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</si>
  <si>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</si>
  <si>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</si>
  <si>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</si>
  <si>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</si>
  <si>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</si>
  <si>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</si>
  <si>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</si>
  <si>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</si>
  <si>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</si>
  <si>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</si>
  <si>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</si>
  <si>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</si>
  <si>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</si>
  <si>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</si>
  <si>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</si>
  <si>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</si>
  <si>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</si>
  <si>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</si>
  <si>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</si>
  <si>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</si>
  <si>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</si>
  <si>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</si>
  <si>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</si>
  <si>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</si>
  <si>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</si>
  <si>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</si>
  <si>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</si>
  <si>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</si>
  <si>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</si>
  <si>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</si>
  <si>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</si>
  <si>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</si>
  <si>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</si>
  <si>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</si>
  <si>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</si>
  <si>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</si>
  <si>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</si>
  <si>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</si>
  <si>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</si>
  <si>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</si>
  <si>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</si>
  <si>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</si>
  <si>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</si>
  <si>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</si>
  <si>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</si>
  <si>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</si>
  <si>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</si>
  <si>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</si>
  <si>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</si>
  <si>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</si>
  <si>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</si>
  <si>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</si>
  <si>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</si>
  <si>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</si>
  <si>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</si>
  <si>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</si>
  <si>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</si>
  <si>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</si>
  <si>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</si>
  <si>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</si>
  <si>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</si>
  <si>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</si>
  <si>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</si>
  <si>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</si>
  <si>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</si>
  <si>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</si>
  <si>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</si>
  <si>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</si>
  <si>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</si>
  <si>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</si>
  <si>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</si>
  <si>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</si>
  <si>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</si>
  <si>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</si>
  <si>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</si>
  <si>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</si>
  <si>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</si>
  <si>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</si>
  <si>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</si>
  <si>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</si>
  <si>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</si>
  <si>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</si>
  <si>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</si>
  <si>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</si>
  <si>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</si>
  <si>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</si>
  <si>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</si>
  <si>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</si>
  <si>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</si>
  <si>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</si>
  <si>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</si>
  <si>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</si>
  <si>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</si>
  <si>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</si>
  <si>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</si>
  <si>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</si>
  <si>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</si>
  <si>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</si>
  <si>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</si>
  <si>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</si>
  <si>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</si>
  <si>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</si>
  <si>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</si>
  <si>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</si>
  <si>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</si>
  <si>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</si>
  <si>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</si>
  <si>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</si>
  <si>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</si>
  <si>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</si>
  <si>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</si>
  <si>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</si>
  <si>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</si>
  <si>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</si>
  <si>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</si>
  <si>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</si>
  <si>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</si>
  <si>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</si>
  <si>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</si>
  <si>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</si>
  <si>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</si>
  <si>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</si>
  <si>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</si>
  <si>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</si>
  <si>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</si>
  <si>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</si>
  <si>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</si>
  <si>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</si>
  <si>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</si>
  <si>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</si>
  <si>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</si>
  <si>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</si>
  <si>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</si>
  <si>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</si>
  <si>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</si>
  <si>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</si>
  <si>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</si>
  <si>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</si>
  <si>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</si>
  <si>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</si>
  <si>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</si>
  <si>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</si>
  <si>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</si>
  <si>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</si>
  <si>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</si>
  <si>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</si>
  <si>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</si>
  <si>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</si>
  <si>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</si>
  <si>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</si>
  <si>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</si>
  <si>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</si>
  <si>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</si>
  <si>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</si>
  <si>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</si>
  <si>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</si>
  <si>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</si>
  <si>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</si>
  <si>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</si>
  <si>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</si>
  <si>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</si>
  <si>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</si>
  <si>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</si>
  <si>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</si>
  <si>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</si>
  <si>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</si>
  <si>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</si>
  <si>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</si>
  <si>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</si>
  <si>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</si>
  <si>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</si>
  <si>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</si>
  <si>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</si>
  <si>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</si>
  <si>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</si>
  <si>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</si>
  <si>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</si>
  <si>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</si>
  <si>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</si>
  <si>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</si>
  <si>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</si>
  <si>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</si>
  <si>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</si>
  <si>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</si>
  <si>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</si>
  <si>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</si>
  <si>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</si>
  <si>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</si>
  <si>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</si>
  <si>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</si>
  <si>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</si>
  <si>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</si>
  <si>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</si>
  <si>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</si>
  <si>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</si>
  <si>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</si>
  <si>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</si>
  <si>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</si>
  <si>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</si>
  <si>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</si>
  <si>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</si>
  <si>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</si>
  <si>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</si>
  <si>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</si>
  <si>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</si>
  <si>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</si>
  <si>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</si>
  <si>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</si>
  <si>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</si>
  <si>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</si>
  <si>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</si>
  <si>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</si>
  <si>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</si>
  <si>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</si>
  <si>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</si>
  <si>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</si>
  <si>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</si>
  <si>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</si>
  <si>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</si>
  <si>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</si>
  <si>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</si>
  <si>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</si>
  <si>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</si>
  <si>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</si>
  <si>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</si>
  <si>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</si>
  <si>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</si>
  <si>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</si>
  <si>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</si>
  <si>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</si>
  <si>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</si>
  <si>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</si>
  <si>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</si>
  <si>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</si>
  <si>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</si>
  <si>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</si>
  <si>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</si>
  <si>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</si>
  <si>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</si>
  <si>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</si>
  <si>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</si>
  <si>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</si>
  <si>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</si>
  <si>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</si>
  <si>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</si>
  <si>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</si>
  <si>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</si>
  <si>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</si>
  <si>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</si>
  <si>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</si>
  <si>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</si>
  <si>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</si>
  <si>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</si>
  <si>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</si>
  <si>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</si>
  <si>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</si>
  <si>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</si>
  <si>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</si>
  <si>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</si>
  <si>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</si>
  <si>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</si>
  <si>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</si>
  <si>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</si>
  <si>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</si>
  <si>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</si>
  <si>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</si>
  <si>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</si>
  <si>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</si>
  <si>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</si>
  <si>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</si>
  <si>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</si>
  <si>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</si>
  <si>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</si>
  <si>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</si>
  <si>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</si>
  <si>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</si>
  <si>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</si>
  <si>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</si>
  <si>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</si>
  <si>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</si>
  <si>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</si>
  <si>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</si>
  <si>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</si>
  <si>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</si>
  <si>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</si>
  <si>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</si>
  <si>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</si>
  <si>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</si>
  <si>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</si>
  <si>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</si>
  <si>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</si>
  <si>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</si>
  <si>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</si>
  <si>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</si>
  <si>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</si>
  <si>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</si>
  <si>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</si>
  <si>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</si>
  <si>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</si>
  <si>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</si>
  <si>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</si>
  <si>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</si>
  <si>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</si>
  <si>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</si>
  <si>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</si>
  <si>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</si>
  <si>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</si>
  <si>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</si>
  <si>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</si>
  <si>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</si>
  <si>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</si>
  <si>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</si>
  <si>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</si>
  <si>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</si>
  <si>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</si>
  <si>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</si>
  <si>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</si>
  <si>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</si>
  <si>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</si>
  <si>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</si>
  <si>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</si>
  <si>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</si>
  <si>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</si>
  <si>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</si>
  <si>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</si>
  <si>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</si>
  <si>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</si>
  <si>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</si>
  <si>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</si>
  <si>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</si>
  <si>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</si>
  <si>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</si>
  <si>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</si>
  <si>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</si>
  <si>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</si>
  <si>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</si>
  <si>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</si>
  <si>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</si>
  <si>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</si>
  <si>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</si>
  <si>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</si>
  <si>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</si>
  <si>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</si>
  <si>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</si>
  <si>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</si>
  <si>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</si>
  <si>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</si>
  <si>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</si>
  <si>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</si>
  <si>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</si>
  <si>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</si>
  <si>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</si>
  <si>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</si>
  <si>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</si>
  <si>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</si>
  <si>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</si>
  <si>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</si>
  <si>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</si>
  <si>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</si>
  <si>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</si>
  <si>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</si>
  <si>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</si>
  <si>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</si>
  <si>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</si>
  <si>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</si>
  <si>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</si>
  <si>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</si>
  <si>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</si>
  <si>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</si>
  <si>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</si>
  <si>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</si>
  <si>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</si>
  <si>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</si>
  <si>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</si>
  <si>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</si>
  <si>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</si>
  <si>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</si>
  <si>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</si>
  <si>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</si>
  <si>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</si>
  <si>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</si>
  <si>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</si>
  <si>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</si>
  <si>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</si>
  <si>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</si>
  <si>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</si>
  <si>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</si>
  <si>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</si>
  <si>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</si>
  <si>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</si>
  <si>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</si>
  <si>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</si>
  <si>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</si>
  <si>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</si>
  <si>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</si>
  <si>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</si>
  <si>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</si>
  <si>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</si>
  <si>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</si>
  <si>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</si>
  <si>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</si>
  <si>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</si>
  <si>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</si>
  <si>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</si>
  <si>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</si>
  <si>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</si>
  <si>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</si>
  <si>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</si>
  <si>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</si>
  <si>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</si>
  <si>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</si>
  <si>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</si>
  <si>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</si>
  <si>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</si>
  <si>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</si>
  <si>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</si>
  <si>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</si>
  <si>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</si>
  <si>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</si>
  <si>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</si>
  <si>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</si>
  <si>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</si>
  <si>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</si>
  <si>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</si>
  <si>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</si>
  <si>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</si>
  <si>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</si>
  <si>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</si>
  <si>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</si>
  <si>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</si>
  <si>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</si>
  <si>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</si>
  <si>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</si>
  <si>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</si>
  <si>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</si>
  <si>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</si>
  <si>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</si>
  <si>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</si>
  <si>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</si>
  <si>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</si>
  <si>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</si>
  <si>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</si>
  <si>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</si>
  <si>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</si>
  <si>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</si>
  <si>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</si>
  <si>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</si>
  <si>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</si>
  <si>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</si>
  <si>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</si>
  <si>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</si>
  <si>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</si>
  <si>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</si>
  <si>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</si>
  <si>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</si>
  <si>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</si>
  <si>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</si>
  <si>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</si>
  <si>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</si>
  <si>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</si>
  <si>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</si>
  <si>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</si>
  <si>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</si>
  <si>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</si>
  <si>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</si>
  <si>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</si>
  <si>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</si>
  <si>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</si>
  <si>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</si>
  <si>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</si>
  <si>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</si>
  <si>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</si>
  <si>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</si>
  <si>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</si>
  <si>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</si>
  <si>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</si>
  <si>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</si>
  <si>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</si>
  <si>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</si>
  <si>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</si>
  <si>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</si>
  <si>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</si>
  <si>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</si>
  <si>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</si>
  <si>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</si>
  <si>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</si>
  <si>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</si>
  <si>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</si>
  <si>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</si>
  <si>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</si>
  <si>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</si>
  <si>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</si>
  <si>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</si>
  <si>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</si>
  <si>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</si>
  <si>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</si>
  <si>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</si>
  <si>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</si>
  <si>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</si>
  <si>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</si>
  <si>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</si>
  <si>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</si>
  <si>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</si>
  <si>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</si>
  <si>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</si>
  <si>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</si>
  <si>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</si>
  <si>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</si>
  <si>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</si>
  <si>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</si>
  <si>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</si>
  <si>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</si>
  <si>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</si>
  <si>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</si>
  <si>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</si>
  <si>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</si>
  <si>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</si>
  <si>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</si>
  <si>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</si>
  <si>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</si>
  <si>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</si>
  <si>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</si>
  <si>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</si>
  <si>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</si>
  <si>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</si>
  <si>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</si>
  <si>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</si>
  <si>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</si>
  <si>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</si>
  <si>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</si>
  <si>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</si>
  <si>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</si>
  <si>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</si>
  <si>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</si>
  <si>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</si>
  <si>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</si>
  <si>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</si>
  <si>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</si>
  <si>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</si>
  <si>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</si>
  <si>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</si>
  <si>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</si>
  <si>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</si>
  <si>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</si>
  <si>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</si>
  <si>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</si>
  <si>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</si>
  <si>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</si>
  <si>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</si>
  <si>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</si>
  <si>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</si>
  <si>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</si>
  <si>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</si>
  <si>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</si>
  <si>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</si>
  <si>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</si>
  <si>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</si>
  <si>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</si>
  <si>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</si>
  <si>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</si>
  <si>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</si>
  <si>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</si>
  <si>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</si>
  <si>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</si>
  <si>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</si>
  <si>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</si>
  <si>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</si>
  <si>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</si>
  <si>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</si>
  <si>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</si>
  <si>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</si>
  <si>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</si>
  <si>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</si>
  <si>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</si>
  <si>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</si>
  <si>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</si>
  <si>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</si>
  <si>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</si>
  <si>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</si>
  <si>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</si>
  <si>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</si>
  <si>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</si>
  <si>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</si>
  <si>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</si>
  <si>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</si>
  <si>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</si>
  <si>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</si>
  <si>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</si>
  <si>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</si>
  <si>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</si>
  <si>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</si>
  <si>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</si>
  <si>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</si>
  <si>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</si>
  <si>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</si>
  <si>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</si>
  <si>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</si>
  <si>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</si>
  <si>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</si>
  <si>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</si>
  <si>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</si>
  <si>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</si>
  <si>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</si>
  <si>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</si>
  <si>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</si>
  <si>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</si>
  <si>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</si>
  <si>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</si>
  <si>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</si>
  <si>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</si>
  <si>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</si>
  <si>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</si>
  <si>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</si>
  <si>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</si>
  <si>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</si>
  <si>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</si>
  <si>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</si>
  <si>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</si>
  <si>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</si>
  <si>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</si>
  <si>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</si>
  <si>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</si>
  <si>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</si>
  <si>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</si>
  <si>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</si>
  <si>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</si>
  <si>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</si>
  <si>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</si>
  <si>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</si>
  <si>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</si>
  <si>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</si>
  <si>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</si>
  <si>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</si>
  <si>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</si>
  <si>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</si>
  <si>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</si>
  <si>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</si>
  <si>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</si>
  <si>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</si>
  <si>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</si>
  <si>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</si>
  <si>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</si>
  <si>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</si>
  <si>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</si>
  <si>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</si>
  <si>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</si>
  <si>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</si>
  <si>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</si>
  <si>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</si>
  <si>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</si>
  <si>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</si>
  <si>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</si>
  <si>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</si>
  <si>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</si>
  <si>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</si>
  <si>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</si>
  <si>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</si>
  <si>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</si>
  <si>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</si>
  <si>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</si>
  <si>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</si>
  <si>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</si>
  <si>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</si>
  <si>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</si>
  <si>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</si>
  <si>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</si>
  <si>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</si>
  <si>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</si>
  <si>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</si>
  <si>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</si>
  <si>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</si>
  <si>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</si>
  <si>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</si>
  <si>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</si>
  <si>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</si>
  <si>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</si>
  <si>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</si>
  <si>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</si>
  <si>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</si>
  <si>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</si>
  <si>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</si>
  <si>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</si>
  <si>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</si>
  <si>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</si>
  <si>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</si>
  <si>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</si>
  <si>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</si>
  <si>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</si>
  <si>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</si>
  <si>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</si>
  <si>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</si>
  <si>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</si>
  <si>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</si>
  <si>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</si>
  <si>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</si>
  <si>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</si>
  <si>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</si>
  <si>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</si>
  <si>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</si>
  <si>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</si>
  <si>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</si>
  <si>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</si>
  <si>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</si>
  <si>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</si>
  <si>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</si>
  <si>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</si>
  <si>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</si>
  <si>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</si>
  <si>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</si>
  <si>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</si>
  <si>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</si>
  <si>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</si>
  <si>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</si>
  <si>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</si>
  <si>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</si>
  <si>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</si>
  <si>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</si>
  <si>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</si>
  <si>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</si>
  <si>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</si>
  <si>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</si>
  <si>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</si>
  <si>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</si>
  <si>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</si>
  <si>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</si>
  <si>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</si>
  <si>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</si>
  <si>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</si>
  <si>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</si>
  <si>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</si>
  <si>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</si>
  <si>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</si>
  <si>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</si>
  <si>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</si>
  <si>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</si>
  <si>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</si>
  <si>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</si>
  <si>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</si>
  <si>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</si>
  <si>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</si>
  <si>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</si>
  <si>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</si>
  <si>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</si>
  <si>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</si>
  <si>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</si>
  <si>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</si>
  <si>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</si>
  <si>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</si>
  <si>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</si>
  <si>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</si>
  <si>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</si>
  <si>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</si>
  <si>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</si>
  <si>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</si>
  <si>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</si>
  <si>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</si>
  <si>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</si>
  <si>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</si>
  <si>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</si>
  <si>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</si>
  <si>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</si>
  <si>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</si>
  <si>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</si>
  <si>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</si>
  <si>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</si>
  <si>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</si>
  <si>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</si>
  <si>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</si>
  <si>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</si>
  <si>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</si>
  <si>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</si>
  <si>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</si>
  <si>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</si>
  <si>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</si>
  <si>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</si>
  <si>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</si>
  <si>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</si>
  <si>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</si>
  <si>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</si>
  <si>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</si>
  <si>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</si>
  <si>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</si>
  <si>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</si>
  <si>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</si>
  <si>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</si>
  <si>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</si>
  <si>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</si>
  <si>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</si>
  <si>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</si>
  <si>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</si>
  <si>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</si>
  <si>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</si>
  <si>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</si>
  <si>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</si>
  <si>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</si>
  <si>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</si>
  <si>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</si>
  <si>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</si>
  <si>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</si>
  <si>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</si>
  <si>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</si>
  <si>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</si>
  <si>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</si>
  <si>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</si>
  <si>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</si>
  <si>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</si>
  <si>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</si>
  <si>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</si>
  <si>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</si>
  <si>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</si>
  <si>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</si>
  <si>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</si>
  <si>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</si>
  <si>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</si>
  <si>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</si>
  <si>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</si>
  <si>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</si>
  <si>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</si>
  <si>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</si>
  <si>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</si>
  <si>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</si>
  <si>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</si>
  <si>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</si>
  <si>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</si>
  <si>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</si>
  <si>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</si>
  <si>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</si>
  <si>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</si>
  <si>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</si>
  <si>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</si>
  <si>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</si>
  <si>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</si>
  <si>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</si>
  <si>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</si>
  <si>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</si>
  <si>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</si>
  <si>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</si>
  <si>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</si>
  <si>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</si>
  <si>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</si>
  <si>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</si>
  <si>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</si>
  <si>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</si>
  <si>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</si>
  <si>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</si>
  <si>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</si>
  <si>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</si>
  <si>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</si>
  <si>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</si>
  <si>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</si>
  <si>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</si>
  <si>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</si>
  <si>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</si>
  <si>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</si>
  <si>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</si>
  <si>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</si>
  <si>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</si>
  <si>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</si>
  <si>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</si>
  <si>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</si>
  <si>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</si>
  <si>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</si>
  <si>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</si>
  <si>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</si>
  <si>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</si>
  <si>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</si>
  <si>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</si>
  <si>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</si>
  <si>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</si>
  <si>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</si>
  <si>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</si>
  <si>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</si>
  <si>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</si>
  <si>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</si>
  <si>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</si>
  <si>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</si>
  <si>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</si>
  <si>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</si>
  <si>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</si>
  <si>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</si>
  <si>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</si>
  <si>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</si>
  <si>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</si>
  <si>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</si>
  <si>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</si>
  <si>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</si>
  <si>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</si>
  <si>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</si>
  <si>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</si>
  <si>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</si>
  <si>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</si>
  <si>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</si>
  <si>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</si>
  <si>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</si>
  <si>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</si>
  <si>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</si>
  <si>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</si>
  <si>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</si>
  <si>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</si>
  <si>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</si>
  <si>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</si>
  <si>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</si>
  <si>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</si>
  <si>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</si>
  <si>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</si>
  <si>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</si>
  <si>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</si>
  <si>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</si>
  <si>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</si>
  <si>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</si>
  <si>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</si>
  <si>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</si>
  <si>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</si>
  <si>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</si>
  <si>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</si>
  <si>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</si>
  <si>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</si>
  <si>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</si>
  <si>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</si>
  <si>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</si>
  <si>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</si>
  <si>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</si>
  <si>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</si>
  <si>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</si>
  <si>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</si>
  <si>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</si>
  <si>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</si>
  <si>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</si>
  <si>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</si>
  <si>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</si>
  <si>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</si>
  <si>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</si>
  <si>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</si>
  <si>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</si>
  <si>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</si>
  <si>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</si>
  <si>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</si>
  <si>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</si>
  <si>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</si>
  <si>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</si>
  <si>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</si>
  <si>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</si>
  <si>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</si>
  <si>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</si>
  <si>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</si>
  <si>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</si>
  <si>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</si>
  <si>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</si>
  <si>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</si>
  <si>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</si>
  <si>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</si>
  <si>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</si>
  <si>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</si>
  <si>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</si>
  <si>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</si>
  <si>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</si>
  <si>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</si>
  <si>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</si>
  <si>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</si>
  <si>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</si>
  <si>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</si>
  <si>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</si>
  <si>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</si>
  <si>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</si>
  <si>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</si>
  <si>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</si>
  <si>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</si>
  <si>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</si>
  <si>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</si>
  <si>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</si>
  <si>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</si>
  <si>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</si>
  <si>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</si>
  <si>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</si>
  <si>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</si>
  <si>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</si>
  <si>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</si>
  <si>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</si>
  <si>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</si>
  <si>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</si>
  <si>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</si>
  <si>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</si>
  <si>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</si>
  <si>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</si>
  <si>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</si>
  <si>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</si>
  <si>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</si>
  <si>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</si>
  <si>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</si>
  <si>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</si>
  <si>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</si>
  <si>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</si>
  <si>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</si>
  <si>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</si>
  <si>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</si>
  <si>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</si>
  <si>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</si>
  <si>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</si>
  <si>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</si>
  <si>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</si>
  <si>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</si>
  <si>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</si>
  <si>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</si>
  <si>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</si>
  <si>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</si>
  <si>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</si>
  <si>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</si>
  <si>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</si>
  <si>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</si>
  <si>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</si>
  <si>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</si>
  <si>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</si>
  <si>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</si>
  <si>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</si>
  <si>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</si>
  <si>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</si>
  <si>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</si>
  <si>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</si>
  <si>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</si>
  <si>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</si>
  <si>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</si>
  <si>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</si>
  <si>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</si>
  <si>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</si>
  <si>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</si>
  <si>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</si>
  <si>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</si>
  <si>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</si>
  <si>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</si>
  <si>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</si>
  <si>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</si>
  <si>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</si>
  <si>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</si>
  <si>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</si>
  <si>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</si>
  <si>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</si>
  <si>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</si>
  <si>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</si>
  <si>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</si>
  <si>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</si>
  <si>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</si>
  <si>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</si>
  <si>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</si>
  <si>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</si>
  <si>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</si>
  <si>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</si>
  <si>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</si>
  <si>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</si>
  <si>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</si>
  <si>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</si>
  <si>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</si>
  <si>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</si>
  <si>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</si>
  <si>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</si>
  <si>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</si>
  <si>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</si>
  <si>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</si>
  <si>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</si>
  <si>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</si>
  <si>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</si>
  <si>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</si>
  <si>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</si>
  <si>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</si>
  <si>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</si>
  <si>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</si>
  <si>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</si>
  <si>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</si>
  <si>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</si>
  <si>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</si>
  <si>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</si>
  <si>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</si>
  <si>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</si>
  <si>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</si>
  <si>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</si>
  <si>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</si>
  <si>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</si>
  <si>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</si>
  <si>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</si>
  <si>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</si>
  <si>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</si>
  <si>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</si>
  <si>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</si>
  <si>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</si>
  <si>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</si>
  <si>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</si>
  <si>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</si>
  <si>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</si>
  <si>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</si>
  <si>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</si>
  <si>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</si>
  <si>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</si>
  <si>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</si>
  <si>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</si>
  <si>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</si>
  <si>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</si>
  <si>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</si>
  <si>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</si>
  <si>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</si>
  <si>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</si>
  <si>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</si>
  <si>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</si>
  <si>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</si>
  <si>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</si>
  <si>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</si>
  <si>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</si>
  <si>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</si>
  <si>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</si>
  <si>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</si>
  <si>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</si>
  <si>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</si>
  <si>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</si>
  <si>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</si>
  <si>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</si>
  <si>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</si>
  <si>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</si>
  <si>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</si>
  <si>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</si>
  <si>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</si>
  <si>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</si>
  <si>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</si>
  <si>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</si>
  <si>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</si>
  <si>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</si>
  <si>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</si>
  <si>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</si>
  <si>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</si>
  <si>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</si>
  <si>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</si>
  <si>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</si>
  <si>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</si>
  <si>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</si>
  <si>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</si>
  <si>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</si>
  <si>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</si>
  <si>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</si>
  <si>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</si>
  <si>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</si>
  <si>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</si>
  <si>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</si>
  <si>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</si>
  <si>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</si>
  <si>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</si>
  <si>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</si>
  <si>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</si>
  <si>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</si>
  <si>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</si>
  <si>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</si>
  <si>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</si>
  <si>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</si>
  <si>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</si>
  <si>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</si>
  <si>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</si>
  <si>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</si>
  <si>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</si>
  <si>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</si>
  <si>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</si>
  <si>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</si>
  <si>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</si>
  <si>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</si>
  <si>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</si>
  <si>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</si>
  <si>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</si>
  <si>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</si>
  <si>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</si>
  <si>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</si>
  <si>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</si>
  <si>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</si>
  <si>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</si>
  <si>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</si>
  <si>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</si>
  <si>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</si>
  <si>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</si>
  <si>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</si>
  <si>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</si>
  <si>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</si>
  <si>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</si>
  <si>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</si>
  <si>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</si>
  <si>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</si>
  <si>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</si>
  <si>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</si>
  <si>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</si>
  <si>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</si>
  <si>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</si>
  <si>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</si>
  <si>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</si>
  <si>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</si>
  <si>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</si>
  <si>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</si>
  <si>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</si>
  <si>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</si>
  <si>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</si>
  <si>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</si>
  <si>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</si>
  <si>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</si>
  <si>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</si>
  <si>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</si>
  <si>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</si>
  <si>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</si>
  <si>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</si>
  <si>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</si>
  <si>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</si>
  <si>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</si>
  <si>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</si>
  <si>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</si>
  <si>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</si>
  <si>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</si>
  <si>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</si>
  <si>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</si>
  <si>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</si>
  <si>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</si>
  <si>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</si>
  <si>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</si>
  <si>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</si>
  <si>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</si>
  <si>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</si>
  <si>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</si>
  <si>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</si>
  <si>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</si>
  <si>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</si>
  <si>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</si>
  <si>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</si>
  <si>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</si>
  <si>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</si>
  <si>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</si>
  <si>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</si>
  <si>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</si>
  <si>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</si>
  <si>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</si>
  <si>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</si>
  <si>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</si>
  <si>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</si>
  <si>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</si>
  <si>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</si>
  <si>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</si>
  <si>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</si>
  <si>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</si>
  <si>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</si>
  <si>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</si>
  <si>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</si>
  <si>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</si>
  <si>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</si>
  <si>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</si>
  <si>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</si>
  <si>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</si>
  <si>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</si>
  <si>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</si>
  <si>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</si>
  <si>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</si>
  <si>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</si>
  <si>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</si>
  <si>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</si>
  <si>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</si>
  <si>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</si>
  <si>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</si>
  <si>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</si>
  <si>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</si>
  <si>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</si>
  <si>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</si>
  <si>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</si>
  <si>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</si>
  <si>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</si>
  <si>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</si>
  <si>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</si>
  <si>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</si>
  <si>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</si>
  <si>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</si>
  <si>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</si>
  <si>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</si>
  <si>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</si>
  <si>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</si>
  <si>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</si>
  <si>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</si>
  <si>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</si>
  <si>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</si>
  <si>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</si>
  <si>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</si>
  <si>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</si>
  <si>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</si>
  <si>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</si>
  <si>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</si>
  <si>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</si>
  <si>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</si>
  <si>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</si>
  <si>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</si>
  <si>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</si>
  <si>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</si>
  <si>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</si>
  <si>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</si>
  <si>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</si>
  <si>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</si>
  <si>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</si>
  <si>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</si>
  <si>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</si>
  <si>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</si>
  <si>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</si>
  <si>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</si>
  <si>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</si>
  <si>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</si>
  <si>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</si>
  <si>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</si>
  <si>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</si>
  <si>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</si>
  <si>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</si>
  <si>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</si>
  <si>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</si>
  <si>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</si>
  <si>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</si>
  <si>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</si>
  <si>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</si>
  <si>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</si>
  <si>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</si>
  <si>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</si>
  <si>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</si>
  <si>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</si>
  <si>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</si>
  <si>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</si>
  <si>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</si>
  <si>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</si>
  <si>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</si>
  <si>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</si>
  <si>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</si>
  <si>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</si>
  <si>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</si>
  <si>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</si>
  <si>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</si>
  <si>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</si>
  <si>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</si>
  <si>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</si>
  <si>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</si>
  <si>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</si>
  <si>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</si>
  <si>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</si>
  <si>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</si>
  <si>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</si>
  <si>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</si>
  <si>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</si>
  <si>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</si>
  <si>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</si>
  <si>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</si>
  <si>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</si>
  <si>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</si>
  <si>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</si>
  <si>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</si>
  <si>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</si>
  <si>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</si>
  <si>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</si>
  <si>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</si>
  <si>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</si>
  <si>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</si>
  <si>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</si>
  <si>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</si>
  <si>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</si>
  <si>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</si>
  <si>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</si>
  <si>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</si>
  <si>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</si>
  <si>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</si>
  <si>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</si>
  <si>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</si>
  <si>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</si>
  <si>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</si>
  <si>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</si>
  <si>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</si>
  <si>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</si>
  <si>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</si>
  <si>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</si>
  <si>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</si>
  <si>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</si>
  <si>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</si>
  <si>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</si>
  <si>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</si>
  <si>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</si>
  <si>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</si>
  <si>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</si>
  <si>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</si>
  <si>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</si>
  <si>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</si>
  <si>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</si>
  <si>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</si>
  <si>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</si>
  <si>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</si>
  <si>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</si>
  <si>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</si>
  <si>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</si>
  <si>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</si>
  <si>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</si>
  <si>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</si>
  <si>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</si>
  <si>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</si>
  <si>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</si>
  <si>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</si>
  <si>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</si>
  <si>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</si>
  <si>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</si>
  <si>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</si>
  <si>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</si>
  <si>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</si>
  <si>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</si>
  <si>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</si>
  <si>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</si>
  <si>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</si>
  <si>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</si>
  <si>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</si>
  <si>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</si>
  <si>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</si>
  <si>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</si>
  <si>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</si>
  <si>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</si>
  <si>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</si>
  <si>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</si>
  <si>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</si>
  <si>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</si>
  <si>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</si>
  <si>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</si>
  <si>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</si>
  <si>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</si>
  <si>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</si>
  <si>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</si>
  <si>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</si>
  <si>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</si>
  <si>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</si>
  <si>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</si>
  <si>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</si>
  <si>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</si>
  <si>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</si>
  <si>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</si>
  <si>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</si>
  <si>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</si>
  <si>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</si>
  <si>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</si>
  <si>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</si>
  <si>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</si>
  <si>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</si>
  <si>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</si>
  <si>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</si>
  <si>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</si>
  <si>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</si>
  <si>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</si>
  <si>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</si>
  <si>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</si>
  <si>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</si>
  <si>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</si>
  <si>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</si>
  <si>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</si>
  <si>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</si>
  <si>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</si>
  <si>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</si>
  <si>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</si>
  <si>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</si>
  <si>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</si>
  <si>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</si>
  <si>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</si>
  <si>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</si>
  <si>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</si>
  <si>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</si>
  <si>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</si>
  <si>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</si>
  <si>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</si>
  <si>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</si>
  <si>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</si>
  <si>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</si>
  <si>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</si>
  <si>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</si>
  <si>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</si>
  <si>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</si>
  <si>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</si>
  <si>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</si>
  <si>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</si>
  <si>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</si>
  <si>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</si>
  <si>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</si>
  <si>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</si>
  <si>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</si>
  <si>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</si>
  <si>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</si>
  <si>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</si>
  <si>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</si>
  <si>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</si>
  <si>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</si>
  <si>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</si>
  <si>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</si>
  <si>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</si>
  <si>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</si>
  <si>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</si>
  <si>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</si>
  <si>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</si>
  <si>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</si>
  <si>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</si>
  <si>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</si>
  <si>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</si>
  <si>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</si>
  <si>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</si>
  <si>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</si>
  <si>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</si>
  <si>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</si>
  <si>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</si>
  <si>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</si>
  <si>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</si>
  <si>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</si>
  <si>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</si>
  <si>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</si>
  <si>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</si>
  <si>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</si>
  <si>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</si>
  <si>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</si>
  <si>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</si>
  <si>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</si>
  <si>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</si>
  <si>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</si>
  <si>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</si>
  <si>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</si>
  <si>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</si>
  <si>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</si>
  <si>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</si>
  <si>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</si>
  <si>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</si>
  <si>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</si>
  <si>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</si>
  <si>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</si>
  <si>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</si>
  <si>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</si>
  <si>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</si>
  <si>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</si>
  <si>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</si>
  <si>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</si>
  <si>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</si>
  <si>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</si>
  <si>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</si>
  <si>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</si>
  <si>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</si>
  <si>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</si>
  <si>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</si>
  <si>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</si>
  <si>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</si>
  <si>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</si>
  <si>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</si>
  <si>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</si>
  <si>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</si>
  <si>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</si>
  <si>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</si>
  <si>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</si>
  <si>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</si>
  <si>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</si>
  <si>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</si>
  <si>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</si>
  <si>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</si>
  <si>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</si>
  <si>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</si>
  <si>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</si>
  <si>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</si>
  <si>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</si>
  <si>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</si>
  <si>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</si>
  <si>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</si>
  <si>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</si>
  <si>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</si>
  <si>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</si>
  <si>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</si>
  <si>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</si>
  <si>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</si>
  <si>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</si>
  <si>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</si>
  <si>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</si>
  <si>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</si>
  <si>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</si>
  <si>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</si>
  <si>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</si>
  <si>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</si>
  <si>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</si>
  <si>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</si>
  <si>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</si>
  <si>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</si>
  <si>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</si>
  <si>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</si>
  <si>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</si>
  <si>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</si>
  <si>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</si>
  <si>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</si>
  <si>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</si>
  <si>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</si>
  <si>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</si>
  <si>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</si>
  <si>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</si>
  <si>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</si>
  <si>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</si>
  <si>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</si>
  <si>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</si>
  <si>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</si>
  <si>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</si>
  <si>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</si>
  <si>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</si>
  <si>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</si>
  <si>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</si>
  <si>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</si>
  <si>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</si>
  <si>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</si>
  <si>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</si>
  <si>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</si>
  <si>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</si>
  <si>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</si>
  <si>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</si>
  <si>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</si>
  <si>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</si>
  <si>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</si>
  <si>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</si>
  <si>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</si>
  <si>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</si>
  <si>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</si>
  <si>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</si>
  <si>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</si>
  <si>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</si>
  <si>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</si>
  <si>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</si>
  <si>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</si>
  <si>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</si>
  <si>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</si>
  <si>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</si>
  <si>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</si>
  <si>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</si>
  <si>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</si>
  <si>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</si>
  <si>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</si>
  <si>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</si>
  <si>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</si>
  <si>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</si>
  <si>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</si>
  <si>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</si>
  <si>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</si>
  <si>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</si>
  <si>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</si>
  <si>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</si>
  <si>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</si>
  <si>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</si>
  <si>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</si>
  <si>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</si>
  <si>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</si>
  <si>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</si>
  <si>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</si>
  <si>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</si>
  <si>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</si>
  <si>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</si>
  <si>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</si>
  <si>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</si>
  <si>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</si>
  <si>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</si>
  <si>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</si>
  <si>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</si>
  <si>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</si>
  <si>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</si>
  <si>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</si>
  <si>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</si>
  <si>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</si>
  <si>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</si>
  <si>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</si>
  <si>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</si>
  <si>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</si>
  <si>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</si>
  <si>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</si>
  <si>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</si>
  <si>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</si>
  <si>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</si>
  <si>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</si>
  <si>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</si>
  <si>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</si>
  <si>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</si>
  <si>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</si>
  <si>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</si>
  <si>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</si>
  <si>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</si>
  <si>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</si>
  <si>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</si>
  <si>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</si>
  <si>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</si>
  <si>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</si>
  <si>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</si>
  <si>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</si>
  <si>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</si>
  <si>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</si>
  <si>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</si>
  <si>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</si>
  <si>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</si>
  <si>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</si>
  <si>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</si>
  <si>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</si>
  <si>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</si>
  <si>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</si>
  <si>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</si>
  <si>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</si>
  <si>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</si>
  <si>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</si>
  <si>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</si>
  <si>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</si>
  <si>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</si>
  <si>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</si>
  <si>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</si>
  <si>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</si>
  <si>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</si>
  <si>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</si>
  <si>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</si>
  <si>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</si>
  <si>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</si>
  <si>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</si>
  <si>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</si>
  <si>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</si>
  <si>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</si>
  <si>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</si>
  <si>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</si>
  <si>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</si>
  <si>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</si>
  <si>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</si>
  <si>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</si>
  <si>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</si>
  <si>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</si>
  <si>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</si>
  <si>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</si>
  <si>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</si>
  <si>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</si>
  <si>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</si>
  <si>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</si>
  <si>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</si>
  <si>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</si>
  <si>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</si>
  <si>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</si>
  <si>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</si>
  <si>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</si>
  <si>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</si>
  <si>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</si>
  <si>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</si>
  <si>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</si>
  <si>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</si>
  <si>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</si>
  <si>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</si>
  <si>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</si>
  <si>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</si>
  <si>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</si>
  <si>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</si>
  <si>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</si>
  <si>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</si>
  <si>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</si>
  <si>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</si>
  <si>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</si>
  <si>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</si>
  <si>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</si>
  <si>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</si>
  <si>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</si>
  <si>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</si>
  <si>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</si>
  <si>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</si>
  <si>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</si>
  <si>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</si>
  <si>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</si>
  <si>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</si>
  <si>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</si>
  <si>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</si>
  <si>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</si>
  <si>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</si>
  <si>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</si>
  <si>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</si>
  <si>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</si>
  <si>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</si>
  <si>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</si>
  <si>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</si>
  <si>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</si>
  <si>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</si>
  <si>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</si>
  <si>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</si>
  <si>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</si>
  <si>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</si>
  <si>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</si>
  <si>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</si>
  <si>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</si>
  <si>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</si>
  <si>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</si>
  <si>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</si>
  <si>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</si>
  <si>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</si>
  <si>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</si>
  <si>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</si>
  <si>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</si>
  <si>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</si>
  <si>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</si>
  <si>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</si>
  <si>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</si>
  <si>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</si>
  <si>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</si>
  <si>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</si>
  <si>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</si>
  <si>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</si>
  <si>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</si>
  <si>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</si>
  <si>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</si>
  <si>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</si>
  <si>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</si>
  <si>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</si>
  <si>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</si>
  <si>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</si>
  <si>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</si>
  <si>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</si>
  <si>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</si>
  <si>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</si>
  <si>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</si>
  <si>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</si>
  <si>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</si>
  <si>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</si>
  <si>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</si>
  <si>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</si>
  <si>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</si>
  <si>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</si>
  <si>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</si>
  <si>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</si>
  <si>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</si>
  <si>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</si>
  <si>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</si>
  <si>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</si>
  <si>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</si>
  <si>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</si>
  <si>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</si>
  <si>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</si>
  <si>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</si>
  <si>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</si>
  <si>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</si>
  <si>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</si>
  <si>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</si>
  <si>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</si>
  <si>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</si>
  <si>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</si>
  <si>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</si>
  <si>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</si>
  <si>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</si>
  <si>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</si>
  <si>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</si>
  <si>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</si>
  <si>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</si>
  <si>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</si>
  <si>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</si>
  <si>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</si>
  <si>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</si>
  <si>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</si>
  <si>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</si>
  <si>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</si>
  <si>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</si>
  <si>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</si>
  <si>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</si>
  <si>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</si>
  <si>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</si>
  <si>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</si>
  <si>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</si>
  <si>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</si>
  <si>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</si>
  <si>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</si>
  <si>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</si>
  <si>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</si>
  <si>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</si>
  <si>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</si>
  <si>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</si>
  <si>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</si>
  <si>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</si>
  <si>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</si>
  <si>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</si>
  <si>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</si>
  <si>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</si>
  <si>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</si>
  <si>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</si>
  <si>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</si>
  <si>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</si>
  <si>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</si>
  <si>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</si>
  <si>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</si>
  <si>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</si>
  <si>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</si>
  <si>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</si>
  <si>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</si>
  <si>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</si>
  <si>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</si>
  <si>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</si>
  <si>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</si>
  <si>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</si>
  <si>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</si>
  <si>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</si>
  <si>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</si>
  <si>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</si>
  <si>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</si>
  <si>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</si>
  <si>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</si>
  <si>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</si>
  <si>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</si>
  <si>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</si>
  <si>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</si>
  <si>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</si>
  <si>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</si>
  <si>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</si>
  <si>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</si>
  <si>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</si>
  <si>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</si>
  <si>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</si>
  <si>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</si>
  <si>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</si>
  <si>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</si>
  <si>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</si>
  <si>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</si>
  <si>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</si>
  <si>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</si>
  <si>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</si>
  <si>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</si>
  <si>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</si>
  <si>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</si>
  <si>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</si>
  <si>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</si>
  <si>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</si>
  <si>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</si>
  <si>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</si>
  <si>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</si>
  <si>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</si>
  <si>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</si>
  <si>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</si>
  <si>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</si>
  <si>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</si>
  <si>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</si>
  <si>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</si>
  <si>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</si>
  <si>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</si>
  <si>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</si>
  <si>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</si>
  <si>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</si>
  <si>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</si>
  <si>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</si>
  <si>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</si>
  <si>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</si>
  <si>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</si>
  <si>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</si>
  <si>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</si>
  <si>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</si>
  <si>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</si>
  <si>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</si>
  <si>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</si>
  <si>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</si>
  <si>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</si>
  <si>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</si>
  <si>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</si>
  <si>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</si>
  <si>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</si>
  <si>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</si>
  <si>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</si>
  <si>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</si>
  <si>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</si>
  <si>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</si>
  <si>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</si>
  <si>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</si>
  <si>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</si>
  <si>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</si>
  <si>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</si>
  <si>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</si>
  <si>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</si>
  <si>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</si>
  <si>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</si>
  <si>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</si>
  <si>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</si>
  <si>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</si>
  <si>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</si>
  <si>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</si>
  <si>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</si>
  <si>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</si>
  <si>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</si>
  <si>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</si>
  <si>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</si>
  <si>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</si>
  <si>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</si>
  <si>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</si>
  <si>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</si>
  <si>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</si>
  <si>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</si>
  <si>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</si>
  <si>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</si>
  <si>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</si>
  <si>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</si>
  <si>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</si>
  <si>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</si>
  <si>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</si>
  <si>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</si>
  <si>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</si>
  <si>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</si>
  <si>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</si>
  <si>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</si>
  <si>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</si>
  <si>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</si>
  <si>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</si>
  <si>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</si>
  <si>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</si>
  <si>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</si>
  <si>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</si>
  <si>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</si>
  <si>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</si>
  <si>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</si>
  <si>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</si>
  <si>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</si>
  <si>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</si>
  <si>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</si>
  <si>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</si>
  <si>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</si>
  <si>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</si>
  <si>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</si>
  <si>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</si>
  <si>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</si>
  <si>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</si>
  <si>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</si>
  <si>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</si>
  <si>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</si>
  <si>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</si>
  <si>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</si>
  <si>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</si>
  <si>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</si>
  <si>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</si>
  <si>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</si>
  <si>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</si>
  <si>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</si>
  <si>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</si>
  <si>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</si>
  <si>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</si>
  <si>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</si>
  <si>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</si>
  <si>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</si>
  <si>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</si>
  <si>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</si>
  <si>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</si>
  <si>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</si>
  <si>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</si>
  <si>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</si>
  <si>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</si>
  <si>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</si>
  <si>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</si>
  <si>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</si>
  <si>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</si>
  <si>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</si>
  <si>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</si>
  <si>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</si>
  <si>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</si>
  <si>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</si>
  <si>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</si>
  <si>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</si>
  <si>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</si>
  <si>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</si>
  <si>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</si>
  <si>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</si>
  <si>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</si>
  <si>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</si>
  <si>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</si>
  <si>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</si>
  <si>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</si>
  <si>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</si>
  <si>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</si>
  <si>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</si>
  <si>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</si>
  <si>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</si>
  <si>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</si>
  <si>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</si>
  <si>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</si>
  <si>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</si>
  <si>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</si>
  <si>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</si>
  <si>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</si>
  <si>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</si>
  <si>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</si>
  <si>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</si>
  <si>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</si>
  <si>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</si>
  <si>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</si>
  <si>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</si>
  <si>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</si>
  <si>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</si>
  <si>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</si>
  <si>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</si>
  <si>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</si>
  <si>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</si>
  <si>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</si>
  <si>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</si>
  <si>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</si>
  <si>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</si>
  <si>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</si>
  <si>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</si>
  <si>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</si>
  <si>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</si>
  <si>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</si>
  <si>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</si>
  <si>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</si>
  <si>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</si>
  <si>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</si>
  <si>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</si>
  <si>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</si>
  <si>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</si>
  <si>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</si>
  <si>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</si>
  <si>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</si>
  <si>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</si>
  <si>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</si>
  <si>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</si>
  <si>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</si>
  <si>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</si>
  <si>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</si>
  <si>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</si>
  <si>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</si>
  <si>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</si>
  <si>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</si>
  <si>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</si>
  <si>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</si>
  <si>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</si>
  <si>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</si>
  <si>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</si>
  <si>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</si>
  <si>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</si>
  <si>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</si>
  <si>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</si>
  <si>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</si>
  <si>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</si>
  <si>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</si>
  <si>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</si>
  <si>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</si>
  <si>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</si>
  <si>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</si>
  <si>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</si>
  <si>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</si>
  <si>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</si>
  <si>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</si>
  <si>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</si>
  <si>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</si>
  <si>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</si>
  <si>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</si>
  <si>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</si>
  <si>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</si>
  <si>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</si>
  <si>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</si>
  <si>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</si>
  <si>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</si>
  <si>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</si>
  <si>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</si>
  <si>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</si>
  <si>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</si>
  <si>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</si>
  <si>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</si>
  <si>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</si>
  <si>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</si>
  <si>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</si>
  <si>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</si>
  <si>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</si>
  <si>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</si>
  <si>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</si>
  <si>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</si>
  <si>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</si>
  <si>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</si>
  <si>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</si>
  <si>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</si>
  <si>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</si>
  <si>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</si>
  <si>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</si>
  <si>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</si>
  <si>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</si>
  <si>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</si>
  <si>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</si>
  <si>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</si>
  <si>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</si>
  <si>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</si>
  <si>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</si>
  <si>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</si>
  <si>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</si>
  <si>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</si>
  <si>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</si>
  <si>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</si>
  <si>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</si>
  <si>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</si>
  <si>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</si>
  <si>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</si>
  <si>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</si>
  <si>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</si>
  <si>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</si>
  <si>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</si>
  <si>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</si>
  <si>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</si>
  <si>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</si>
  <si>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</si>
  <si>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</si>
  <si>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</si>
  <si>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</si>
  <si>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</si>
  <si>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</si>
  <si>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</si>
  <si>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</si>
  <si>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</si>
  <si>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</si>
  <si>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</si>
  <si>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</si>
  <si>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</si>
  <si>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</si>
  <si>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</si>
  <si>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</si>
  <si>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</si>
  <si>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</si>
  <si>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</si>
  <si>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</si>
  <si>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</si>
  <si>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</si>
  <si>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</si>
  <si>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</si>
  <si>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</si>
  <si>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</si>
  <si>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</si>
  <si>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</si>
  <si>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</si>
  <si>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</si>
  <si>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</si>
  <si>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</si>
  <si>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</si>
  <si>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</si>
  <si>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</si>
  <si>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</si>
  <si>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</si>
  <si>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</si>
  <si>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</si>
  <si>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</si>
  <si>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</si>
  <si>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</si>
  <si>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</si>
  <si>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</si>
  <si>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</si>
  <si>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</si>
  <si>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</si>
  <si>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</si>
  <si>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</si>
  <si>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</si>
  <si>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</si>
  <si>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</si>
  <si>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</si>
  <si>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</si>
  <si>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</si>
  <si>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</si>
  <si>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</si>
  <si>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</si>
  <si>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</si>
  <si>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</si>
  <si>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</si>
  <si>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</si>
  <si>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</si>
  <si>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</si>
  <si>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</si>
  <si>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</si>
  <si>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</si>
  <si>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</si>
  <si>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</si>
  <si>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</si>
  <si>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</si>
  <si>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</si>
  <si>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</si>
  <si>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</si>
  <si>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</si>
  <si>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</si>
  <si>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</si>
  <si>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</si>
  <si>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</si>
  <si>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</si>
  <si>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</si>
  <si>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</si>
  <si>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</si>
  <si>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</si>
  <si>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</si>
  <si>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</si>
  <si>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</si>
  <si>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</si>
  <si>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</si>
  <si>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</si>
  <si>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</si>
  <si>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</si>
  <si>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</si>
  <si>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</si>
  <si>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</si>
  <si>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</si>
  <si>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</si>
  <si>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</si>
  <si>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</si>
  <si>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</si>
  <si>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</si>
  <si>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</si>
  <si>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</si>
  <si>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</si>
  <si>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</si>
  <si>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</si>
  <si>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</si>
  <si>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</si>
  <si>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</si>
  <si>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</si>
  <si>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</si>
  <si>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</si>
  <si>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</si>
  <si>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</si>
  <si>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</si>
  <si>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</si>
  <si>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</si>
  <si>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</si>
  <si>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</si>
  <si>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</si>
  <si>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</si>
  <si>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</si>
  <si>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</si>
  <si>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</si>
  <si>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</si>
  <si>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</si>
  <si>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</si>
  <si>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</si>
  <si>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</si>
  <si>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</si>
  <si>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</si>
  <si>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</si>
  <si>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</si>
  <si>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</si>
  <si>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</si>
  <si>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</si>
  <si>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</si>
  <si>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</si>
  <si>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</si>
  <si>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</si>
  <si>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</si>
  <si>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</si>
  <si>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</si>
  <si>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</si>
  <si>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</si>
  <si>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</si>
  <si>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</si>
  <si>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</si>
  <si>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</si>
  <si>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</si>
  <si>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</si>
  <si>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</si>
  <si>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</si>
  <si>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</si>
  <si>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</si>
  <si>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</si>
  <si>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</si>
  <si>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</si>
  <si>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</si>
  <si>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</si>
  <si>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</si>
  <si>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</si>
  <si>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</si>
  <si>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</si>
  <si>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</si>
  <si>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</si>
  <si>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</si>
  <si>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</si>
  <si>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</si>
  <si>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</si>
  <si>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</si>
  <si>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</si>
  <si>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</si>
  <si>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</si>
  <si>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</si>
  <si>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</si>
  <si>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</si>
  <si>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</si>
  <si>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</si>
  <si>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</si>
  <si>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</si>
  <si>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</si>
  <si>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</si>
  <si>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</si>
  <si>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</si>
  <si>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</si>
  <si>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</si>
  <si>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</si>
  <si>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</si>
  <si>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</si>
  <si>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</si>
  <si>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</si>
  <si>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</si>
  <si>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</si>
  <si>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</si>
  <si>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</si>
  <si>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</si>
  <si>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</si>
  <si>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</si>
  <si>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</si>
  <si>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</si>
  <si>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</si>
  <si>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</si>
  <si>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</si>
  <si>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</si>
  <si>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</si>
  <si>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</si>
  <si>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</si>
  <si>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</si>
  <si>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</si>
  <si>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</si>
  <si>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</si>
  <si>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</si>
  <si>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</si>
  <si>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</si>
  <si>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</si>
  <si>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</si>
  <si>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</si>
  <si>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</si>
  <si>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</si>
  <si>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</si>
  <si>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</si>
  <si>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</si>
  <si>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</si>
  <si>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</si>
  <si>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</si>
  <si>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</si>
  <si>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</si>
  <si>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</si>
  <si>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</si>
  <si>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</si>
  <si>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</si>
  <si>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</si>
  <si>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</si>
  <si>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</si>
  <si>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</si>
  <si>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</si>
  <si>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</si>
  <si>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</si>
  <si>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</si>
  <si>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</si>
  <si>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</si>
  <si>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</si>
  <si>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</si>
  <si>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</si>
  <si>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</si>
  <si>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</si>
  <si>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</si>
  <si>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</si>
  <si>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</si>
  <si>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</si>
  <si>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</si>
  <si>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</si>
  <si>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</si>
  <si>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</si>
  <si>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</si>
  <si>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</si>
  <si>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</si>
  <si>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</si>
  <si>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</si>
  <si>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</si>
  <si>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</si>
  <si>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</si>
  <si>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</si>
  <si>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</si>
  <si>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</si>
  <si>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</si>
  <si>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</si>
  <si>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</si>
  <si>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</si>
  <si>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</si>
  <si>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</si>
  <si>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</si>
  <si>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</si>
  <si>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</si>
  <si>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</si>
  <si>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</si>
  <si>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</si>
  <si>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</si>
  <si>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</si>
  <si>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</si>
  <si>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</si>
  <si>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</si>
  <si>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</si>
  <si>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</si>
  <si>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</si>
  <si>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</si>
  <si>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</si>
  <si>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</si>
  <si>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</si>
  <si>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</si>
  <si>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</si>
  <si>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</si>
  <si>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</si>
  <si>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</si>
  <si>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</si>
  <si>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</si>
  <si>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</si>
  <si>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</si>
  <si>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</si>
  <si>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</si>
  <si>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</si>
  <si>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</si>
  <si>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</si>
  <si>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</si>
  <si>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</si>
  <si>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</si>
  <si>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</si>
  <si>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</si>
  <si>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</si>
  <si>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</si>
  <si>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</si>
  <si>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</si>
  <si>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</si>
  <si>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</si>
  <si>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</si>
  <si>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</si>
  <si>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</si>
  <si>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</si>
  <si>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</si>
  <si>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</si>
  <si>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</si>
  <si>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</si>
  <si>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</si>
  <si>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</si>
  <si>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</si>
  <si>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</si>
  <si>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</si>
  <si>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</si>
  <si>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</si>
  <si>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</si>
  <si>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</si>
  <si>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</si>
  <si>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</si>
  <si>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</si>
  <si>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</si>
  <si>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</si>
  <si>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</si>
  <si>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</si>
  <si>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</si>
  <si>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</si>
  <si>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</si>
  <si>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</si>
  <si>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</si>
  <si>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</si>
  <si>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</si>
  <si>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</si>
  <si>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</si>
  <si>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</si>
  <si>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</si>
  <si>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</si>
  <si>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</si>
  <si>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</si>
  <si>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</si>
  <si>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</si>
  <si>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</si>
  <si>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</si>
  <si>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</si>
  <si>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</si>
  <si>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</si>
  <si>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</si>
  <si>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</si>
  <si>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</si>
  <si>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</si>
  <si>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</si>
  <si>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</si>
  <si>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</si>
  <si>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</si>
  <si>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</si>
  <si>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</si>
  <si>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</si>
  <si>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</si>
  <si>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</si>
  <si>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</si>
  <si>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</si>
  <si>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</si>
  <si>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</si>
  <si>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</si>
  <si>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</si>
  <si>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</si>
  <si>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</si>
  <si>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</si>
  <si>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</si>
  <si>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</si>
  <si>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</si>
  <si>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</si>
  <si>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</si>
  <si>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</si>
  <si>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</si>
  <si>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</si>
  <si>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</si>
  <si>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</si>
  <si>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</si>
  <si>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</si>
  <si>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</si>
  <si>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</si>
  <si>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</si>
  <si>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</si>
  <si>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</si>
  <si>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</si>
  <si>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</si>
  <si>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</si>
  <si>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</si>
  <si>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</si>
  <si>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</si>
  <si>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</si>
  <si>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</si>
  <si>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</si>
  <si>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</si>
  <si>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</si>
  <si>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</si>
  <si>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</si>
  <si>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</si>
  <si>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</si>
  <si>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</si>
  <si>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</si>
  <si>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</si>
  <si>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</si>
  <si>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</si>
  <si>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</si>
  <si>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</si>
  <si>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</si>
  <si>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</si>
  <si>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</si>
  <si>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</si>
  <si>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</si>
  <si>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</si>
  <si>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</si>
  <si>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</si>
  <si>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</si>
  <si>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</si>
  <si>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</si>
  <si>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</si>
  <si>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</si>
  <si>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</si>
  <si>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</si>
  <si>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</si>
  <si>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</si>
  <si>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</si>
  <si>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</si>
  <si>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</si>
  <si>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</si>
  <si>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</si>
  <si>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</si>
  <si>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</si>
  <si>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</si>
  <si>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</si>
  <si>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</si>
  <si>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</si>
  <si>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</si>
  <si>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</si>
  <si>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</si>
  <si>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</si>
  <si>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</si>
  <si>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</si>
  <si>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</si>
  <si>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</si>
  <si>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</si>
  <si>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</si>
  <si>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</si>
  <si>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</si>
  <si>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</si>
  <si>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</si>
  <si>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</si>
  <si>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</si>
  <si>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</si>
  <si>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</si>
  <si>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</si>
  <si>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</si>
  <si>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</si>
  <si>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</si>
  <si>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</si>
  <si>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</si>
  <si>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</si>
  <si>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</si>
  <si>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</si>
  <si>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</si>
  <si>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</si>
  <si>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</si>
  <si>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</si>
  <si>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</si>
  <si>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</si>
  <si>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</si>
  <si>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</si>
  <si>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</si>
  <si>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</si>
  <si>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</si>
  <si>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</si>
  <si>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</si>
  <si>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</si>
  <si>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</si>
  <si>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</si>
  <si>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</si>
  <si>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</si>
  <si>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</si>
  <si>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</si>
  <si>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</si>
  <si>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</si>
  <si>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</si>
  <si>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</si>
  <si>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</si>
  <si>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</si>
  <si>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</si>
  <si>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</si>
  <si>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</si>
  <si>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</si>
  <si>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</si>
  <si>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</si>
  <si>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</si>
  <si>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</si>
  <si>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</si>
  <si>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</si>
  <si>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</si>
  <si>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</si>
  <si>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</si>
  <si>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</si>
  <si>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</si>
  <si>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</si>
  <si>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</si>
  <si>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</si>
  <si>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</si>
  <si>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</si>
  <si>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</si>
  <si>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</si>
  <si>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</si>
  <si>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</si>
  <si>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</si>
  <si>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</si>
  <si>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</si>
  <si>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</si>
  <si>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</si>
  <si>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</si>
  <si>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</si>
  <si>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</si>
  <si>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</si>
  <si>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</si>
  <si>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</si>
  <si>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</si>
  <si>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</si>
  <si>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</si>
  <si>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</si>
  <si>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</si>
  <si>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</si>
  <si>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</si>
  <si>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</si>
  <si>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</si>
  <si>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</si>
  <si>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</si>
  <si>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</si>
  <si>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</si>
  <si>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</si>
  <si>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</si>
  <si>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</si>
  <si>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</si>
  <si>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</si>
  <si>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</si>
  <si>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</si>
  <si>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</si>
  <si>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</si>
  <si>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</si>
  <si>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</si>
  <si>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</si>
  <si>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</si>
  <si>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</si>
  <si>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</si>
  <si>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</si>
  <si>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</si>
  <si>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</si>
  <si>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</si>
  <si>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</si>
  <si>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</si>
  <si>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</si>
  <si>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</si>
  <si>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</si>
  <si>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</si>
  <si>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</si>
  <si>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</si>
  <si>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</si>
  <si>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</si>
  <si>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</si>
  <si>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</si>
  <si>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</si>
  <si>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</si>
  <si>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</si>
  <si>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</si>
  <si>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</si>
  <si>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</si>
  <si>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</si>
  <si>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</si>
  <si>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</si>
  <si>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</si>
  <si>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</si>
  <si>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</si>
  <si>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</si>
  <si>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</si>
  <si>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</si>
  <si>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</si>
  <si>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</si>
  <si>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</si>
  <si>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</si>
  <si>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</si>
  <si>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</si>
  <si>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</si>
  <si>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</si>
  <si>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</si>
  <si>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</si>
  <si>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</si>
  <si>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</si>
  <si>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</si>
  <si>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</si>
  <si>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</si>
  <si>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</si>
  <si>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</si>
  <si>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</si>
  <si>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</si>
  <si>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</si>
  <si>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</si>
  <si>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</si>
  <si>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</si>
  <si>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</si>
  <si>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</si>
  <si>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</si>
  <si>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</si>
  <si>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</si>
  <si>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</si>
  <si>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</si>
  <si>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</si>
  <si>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</si>
  <si>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</si>
  <si>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</si>
  <si>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</si>
  <si>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</si>
  <si>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</si>
  <si>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</si>
  <si>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</si>
  <si>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</si>
  <si>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</si>
  <si>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</si>
  <si>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</si>
  <si>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</si>
  <si>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</si>
  <si>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</si>
  <si>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</si>
  <si>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</si>
  <si>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</si>
  <si>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</si>
  <si>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</si>
  <si>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</si>
  <si>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</si>
  <si>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</si>
  <si>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</si>
  <si>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</si>
  <si>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</si>
  <si>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</si>
  <si>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</si>
  <si>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</si>
  <si>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</si>
  <si>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</si>
  <si>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</si>
  <si>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</si>
  <si>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</si>
  <si>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</si>
  <si>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</si>
  <si>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</si>
  <si>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</si>
  <si>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</si>
  <si>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</si>
  <si>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</si>
  <si>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</si>
  <si>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</si>
  <si>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</si>
  <si>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</si>
  <si>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</si>
  <si>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</si>
  <si>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</si>
  <si>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</si>
  <si>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</si>
  <si>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</si>
  <si>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</si>
  <si>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</si>
  <si>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</si>
  <si>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</si>
  <si>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</si>
  <si>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</si>
  <si>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</si>
  <si>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</si>
  <si>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</si>
  <si>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</si>
  <si>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</si>
  <si>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</si>
  <si>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</si>
  <si>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</si>
  <si>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</si>
  <si>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</si>
  <si>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</si>
  <si>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</si>
  <si>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</si>
  <si>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</si>
  <si>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</si>
  <si>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</si>
  <si>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</si>
  <si>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</si>
  <si>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</si>
  <si>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</si>
  <si>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</si>
  <si>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</si>
  <si>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</si>
  <si>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</si>
  <si>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</si>
  <si>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</si>
  <si>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</si>
  <si>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</si>
  <si>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</si>
  <si>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</si>
  <si>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</si>
  <si>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</si>
  <si>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</si>
  <si>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</si>
  <si>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</si>
  <si>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</si>
  <si>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</si>
  <si>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</si>
  <si>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</si>
  <si>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</si>
  <si>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</si>
  <si>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</si>
  <si>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</si>
  <si>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</si>
  <si>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</si>
  <si>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</si>
  <si>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</si>
  <si>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</si>
  <si>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</si>
  <si>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</si>
  <si>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</si>
  <si>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</si>
  <si>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</si>
  <si>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</si>
  <si>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</si>
  <si>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</si>
  <si>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</si>
  <si>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</si>
  <si>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</si>
  <si>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</si>
  <si>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</si>
  <si>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</si>
  <si>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</si>
  <si>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</si>
  <si>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</si>
  <si>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</si>
  <si>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</si>
  <si>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</si>
  <si>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</si>
  <si>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</si>
  <si>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</si>
  <si>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</si>
  <si>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</si>
  <si>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</si>
  <si>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</si>
  <si>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</si>
  <si>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</si>
  <si>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</si>
  <si>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</si>
  <si>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</si>
  <si>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</si>
  <si>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</si>
  <si>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</si>
  <si>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</si>
  <si>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</si>
  <si>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</si>
  <si>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</si>
  <si>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</si>
  <si>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</si>
  <si>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</si>
  <si>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</si>
  <si>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</si>
  <si>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</si>
  <si>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</si>
  <si>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</si>
  <si>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</si>
  <si>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</si>
  <si>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</si>
  <si>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</si>
  <si>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</si>
  <si>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</si>
  <si>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</si>
  <si>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</si>
  <si>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</si>
  <si>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</si>
  <si>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</si>
  <si>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</si>
  <si>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</si>
  <si>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</si>
  <si>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</si>
  <si>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</si>
  <si>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</si>
  <si>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</si>
  <si>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</si>
  <si>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</si>
  <si>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</si>
  <si>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</si>
  <si>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</si>
  <si>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</si>
  <si>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</si>
  <si>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</si>
  <si>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</si>
  <si>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</si>
  <si>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</si>
  <si>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</si>
  <si>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</si>
  <si>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</si>
  <si>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</si>
  <si>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</si>
  <si>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</si>
  <si>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</si>
  <si>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</si>
  <si>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</si>
  <si>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</si>
  <si>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</si>
  <si>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</si>
  <si>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</si>
  <si>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</si>
  <si>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</si>
  <si>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</si>
  <si>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</si>
  <si>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</si>
  <si>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</si>
  <si>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</si>
  <si>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</si>
  <si>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</si>
  <si>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</si>
  <si>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</si>
  <si>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</si>
  <si>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</si>
  <si>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</si>
  <si>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</si>
  <si>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</si>
  <si>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</si>
  <si>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</si>
  <si>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</si>
  <si>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</si>
  <si>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</si>
  <si>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</si>
  <si>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</si>
  <si>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</si>
  <si>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</si>
  <si>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</si>
  <si>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</si>
  <si>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</si>
  <si>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</si>
  <si>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</si>
  <si>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</si>
  <si>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</si>
  <si>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</si>
  <si>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</si>
  <si>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</si>
  <si>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</si>
  <si>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</si>
  <si>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</si>
  <si>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</si>
  <si>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</si>
  <si>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</si>
  <si>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</si>
  <si>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</si>
  <si>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</si>
  <si>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</si>
  <si>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</si>
  <si>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</si>
  <si>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</si>
  <si>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</si>
  <si>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</si>
  <si>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</si>
  <si>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</si>
  <si>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</si>
  <si>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</si>
  <si>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</si>
  <si>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</si>
  <si>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</si>
  <si>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</si>
  <si>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</si>
  <si>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</si>
  <si>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</si>
  <si>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</si>
  <si>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</si>
  <si>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</si>
  <si>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</si>
  <si>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</si>
  <si>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</si>
  <si>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</si>
  <si>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</si>
  <si>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</si>
  <si>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</si>
  <si>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</si>
  <si>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</si>
  <si>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</si>
  <si>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</si>
  <si>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</si>
  <si>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</si>
  <si>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</si>
  <si>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</si>
  <si>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</si>
  <si>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</si>
  <si>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</si>
  <si>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</si>
  <si>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</si>
  <si>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</si>
  <si>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</si>
  <si>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</si>
  <si>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</si>
  <si>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</si>
  <si>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</si>
  <si>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</si>
  <si>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</si>
  <si>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</si>
  <si>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</si>
  <si>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</si>
  <si>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</si>
  <si>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</si>
  <si>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</si>
  <si>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</si>
  <si>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</si>
  <si>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</si>
  <si>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</si>
  <si>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</si>
  <si>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</si>
  <si>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</si>
  <si>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</si>
  <si>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</si>
  <si>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</si>
  <si>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</si>
  <si>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</si>
  <si>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</si>
  <si>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</si>
  <si>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</si>
  <si>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</si>
  <si>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</si>
  <si>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</si>
  <si>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</si>
  <si>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</si>
  <si>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</si>
  <si>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</si>
  <si>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</si>
  <si>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</si>
  <si>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</si>
  <si>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</si>
  <si>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</si>
  <si>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</si>
  <si>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</si>
  <si>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</si>
  <si>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</si>
  <si>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</si>
  <si>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</si>
  <si>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</si>
  <si>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</si>
  <si>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</si>
  <si>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</si>
  <si>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</si>
  <si>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</si>
  <si>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</si>
  <si>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</si>
  <si>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</si>
  <si>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</si>
  <si>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</si>
  <si>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</si>
  <si>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</si>
  <si>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</si>
  <si>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</si>
  <si>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</si>
  <si>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</si>
  <si>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</si>
  <si>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</si>
  <si>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</si>
  <si>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</si>
  <si>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</si>
  <si>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</si>
  <si>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</si>
  <si>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</si>
  <si>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</si>
  <si>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</si>
  <si>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</si>
  <si>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</si>
  <si>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</si>
  <si>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</si>
  <si>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</si>
  <si>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</si>
  <si>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</si>
  <si>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</si>
  <si>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</si>
  <si>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</si>
  <si>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</si>
  <si>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</si>
  <si>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</si>
  <si>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</si>
  <si>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</si>
  <si>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</si>
  <si>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</si>
  <si>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</si>
  <si>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</si>
  <si>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</si>
  <si>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</si>
  <si>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</si>
  <si>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</si>
  <si>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</si>
  <si>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</si>
  <si>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</si>
  <si>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</si>
  <si>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</si>
  <si>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</si>
  <si>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</si>
  <si>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</si>
  <si>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</si>
  <si>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</si>
  <si>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</si>
  <si>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</si>
  <si>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</si>
  <si>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</si>
  <si>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</si>
  <si>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</si>
  <si>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</si>
  <si>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</si>
  <si>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</si>
  <si>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</si>
  <si>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</si>
  <si>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</si>
  <si>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</si>
  <si>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</si>
  <si>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</si>
  <si>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</si>
  <si>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</si>
  <si>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</si>
  <si>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</si>
  <si>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</si>
  <si>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</si>
  <si>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</si>
  <si>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</si>
  <si>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</si>
  <si>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</si>
  <si>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</si>
  <si>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</si>
  <si>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</si>
  <si>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</si>
  <si>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</si>
  <si>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</si>
  <si>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</si>
  <si>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</si>
  <si>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</si>
  <si>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</si>
  <si>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</si>
  <si>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</si>
  <si>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</si>
  <si>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</si>
  <si>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</si>
  <si>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</si>
  <si>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</si>
  <si>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</si>
  <si>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</si>
  <si>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</si>
  <si>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</si>
  <si>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</si>
  <si>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</si>
  <si>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</si>
  <si>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</si>
  <si>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</si>
  <si>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</si>
  <si>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</si>
  <si>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</si>
  <si>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</si>
  <si>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</si>
  <si>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</si>
  <si>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</si>
  <si>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</si>
  <si>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</si>
  <si>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</si>
  <si>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</si>
  <si>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</si>
  <si>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</si>
  <si>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</si>
  <si>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</si>
  <si>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</si>
  <si>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</si>
  <si>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</si>
  <si>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</si>
  <si>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</si>
  <si>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</si>
  <si>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</si>
  <si>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</si>
  <si>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</si>
  <si>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</si>
  <si>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</si>
  <si>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</si>
  <si>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</si>
  <si>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</si>
  <si>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</si>
  <si>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</si>
  <si>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</si>
  <si>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</si>
  <si>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</si>
  <si>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</si>
  <si>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</si>
  <si>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</si>
  <si>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</si>
  <si>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</si>
  <si>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</si>
  <si>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</si>
  <si>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</si>
  <si>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</si>
  <si>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</si>
  <si>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</si>
  <si>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</si>
  <si>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</si>
  <si>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</si>
  <si>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</si>
  <si>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</si>
  <si>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</si>
  <si>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</si>
  <si>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</si>
  <si>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</si>
  <si>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</si>
  <si>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</si>
  <si>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</si>
  <si>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</si>
  <si>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</si>
  <si>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</si>
  <si>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</si>
  <si>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</si>
  <si>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</si>
  <si>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</si>
  <si>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</si>
  <si>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</si>
  <si>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</si>
  <si>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</si>
  <si>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</si>
  <si>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</si>
  <si>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</si>
  <si>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</si>
  <si>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</si>
  <si>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</si>
  <si>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</si>
  <si>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</si>
  <si>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</si>
  <si>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</si>
  <si>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</si>
  <si>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</si>
  <si>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</si>
  <si>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</si>
  <si>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</si>
  <si>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</si>
  <si>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</si>
  <si>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</si>
  <si>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</si>
  <si>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</si>
  <si>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</si>
  <si>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</si>
  <si>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</si>
  <si>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</si>
  <si>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</si>
  <si>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</si>
  <si>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</si>
  <si>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</si>
  <si>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</si>
  <si>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</si>
  <si>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</si>
  <si>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</si>
  <si>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</si>
  <si>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</si>
  <si>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</si>
  <si>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</si>
  <si>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</si>
  <si>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</si>
  <si>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</si>
  <si>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</si>
  <si>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</si>
  <si>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</si>
  <si>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</si>
  <si>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</si>
  <si>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</si>
  <si>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</si>
  <si>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</si>
  <si>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</si>
  <si>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</si>
  <si>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</si>
  <si>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</si>
  <si>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</si>
  <si>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</si>
  <si>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</si>
  <si>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</si>
  <si>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</si>
  <si>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</si>
  <si>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</si>
  <si>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</si>
  <si>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</si>
  <si>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</si>
  <si>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</si>
  <si>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</si>
  <si>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</si>
  <si>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</si>
  <si>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</si>
  <si>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</si>
  <si>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</si>
  <si>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</si>
  <si>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</si>
  <si>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</si>
  <si>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</si>
  <si>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</si>
  <si>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</si>
  <si>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</si>
  <si>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</si>
  <si>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</si>
  <si>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</si>
  <si>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</si>
  <si>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</si>
  <si>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</si>
  <si>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</si>
  <si>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</si>
  <si>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</si>
  <si>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</si>
  <si>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</si>
  <si>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</si>
  <si>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</si>
  <si>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</si>
  <si>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</si>
  <si>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</si>
  <si>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</si>
  <si>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</si>
  <si>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</si>
  <si>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</si>
  <si>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</si>
  <si>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</si>
  <si>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</si>
  <si>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</si>
  <si>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</si>
  <si>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</si>
  <si>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</si>
  <si>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</si>
  <si>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</si>
  <si>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</si>
  <si>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</si>
  <si>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</si>
  <si>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</si>
  <si>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</si>
  <si>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</si>
  <si>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</si>
  <si>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</si>
  <si>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</si>
  <si>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</si>
  <si>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</si>
  <si>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</si>
  <si>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</si>
  <si>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</si>
  <si>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</si>
  <si>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</si>
  <si>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</si>
  <si>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</si>
  <si>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</si>
  <si>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</si>
  <si>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</si>
  <si>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</si>
  <si>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</si>
  <si>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</si>
  <si>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</si>
  <si>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</si>
  <si>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</si>
  <si>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</si>
  <si>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</si>
  <si>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</si>
  <si>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</si>
  <si>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</si>
  <si>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</si>
  <si>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</si>
  <si>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</si>
  <si>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</si>
  <si>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</si>
  <si>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</si>
  <si>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</si>
  <si>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</si>
  <si>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</si>
  <si>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</si>
  <si>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</si>
  <si>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</si>
  <si>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</si>
  <si>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</si>
  <si>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</si>
  <si>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</si>
  <si>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</si>
  <si>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</si>
  <si>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</si>
  <si>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</si>
  <si>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</si>
  <si>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</si>
  <si>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</si>
  <si>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</si>
  <si>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</si>
  <si>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</si>
  <si>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</si>
  <si>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</si>
  <si>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</si>
  <si>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</si>
  <si>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</si>
  <si>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</si>
  <si>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</si>
  <si>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</si>
  <si>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</si>
  <si>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</si>
  <si>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</si>
  <si>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</si>
  <si>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</si>
  <si>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</si>
  <si>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</si>
  <si>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</si>
  <si>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</si>
  <si>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</si>
  <si>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</si>
  <si>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</si>
  <si>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</si>
  <si>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</si>
  <si>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</si>
  <si>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</si>
  <si>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</si>
  <si>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</si>
  <si>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</si>
  <si>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</si>
  <si>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</si>
  <si>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</si>
  <si>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</si>
  <si>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</si>
  <si>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</si>
  <si>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</si>
  <si>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</si>
  <si>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</si>
  <si>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</si>
  <si>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</si>
  <si>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</si>
  <si>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</si>
  <si>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</si>
  <si>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</si>
  <si>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</si>
  <si>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</si>
  <si>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</si>
  <si>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</si>
  <si>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</si>
  <si>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</si>
  <si>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</si>
  <si>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</si>
  <si>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</si>
  <si>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</si>
  <si>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</si>
  <si>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</si>
  <si>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</si>
  <si>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</si>
  <si>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</si>
  <si>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</si>
  <si>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</si>
  <si>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</si>
  <si>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</si>
  <si>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</si>
  <si>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</si>
  <si>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</si>
  <si>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</si>
  <si>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</si>
  <si>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</si>
  <si>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</si>
  <si>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</si>
  <si>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</si>
  <si>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</si>
  <si>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</si>
  <si>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</si>
  <si>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</si>
  <si>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</si>
  <si>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</si>
  <si>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</si>
  <si>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</si>
  <si>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</si>
  <si>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</si>
  <si>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</si>
  <si>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</si>
  <si>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</si>
  <si>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</si>
  <si>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</si>
  <si>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</si>
  <si>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</si>
  <si>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</si>
  <si>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</si>
  <si>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</si>
  <si>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</si>
  <si>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</si>
  <si>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</si>
  <si>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</si>
  <si>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</si>
  <si>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</si>
  <si>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</si>
  <si>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</si>
  <si>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</si>
  <si>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</si>
  <si>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</si>
  <si>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</si>
  <si>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</si>
  <si>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</si>
  <si>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</si>
  <si>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</si>
  <si>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</si>
  <si>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</si>
  <si>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</si>
  <si>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</si>
  <si>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</si>
  <si>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</si>
  <si>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</si>
  <si>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</si>
  <si>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</si>
  <si>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</si>
  <si>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</si>
  <si>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</si>
  <si>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</si>
  <si>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</si>
  <si>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</si>
  <si>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</si>
  <si>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</si>
  <si>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</si>
  <si>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</si>
  <si>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</si>
  <si>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</si>
  <si>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</si>
  <si>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</si>
  <si>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</si>
  <si>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</si>
  <si>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</si>
  <si>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</si>
  <si>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</si>
  <si>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</si>
  <si>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</si>
  <si>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</si>
  <si>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</si>
  <si>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</si>
  <si>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</si>
  <si>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</si>
  <si>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</si>
  <si>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</si>
  <si>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</si>
  <si>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</si>
  <si>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</si>
  <si>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</si>
  <si>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</si>
  <si>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</si>
  <si>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</si>
  <si>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</si>
  <si>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</si>
  <si>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</si>
  <si>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</si>
  <si>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</si>
  <si>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</si>
  <si>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</si>
  <si>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</si>
  <si>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</si>
  <si>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</si>
  <si>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</si>
  <si>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</si>
  <si>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</si>
  <si>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</si>
  <si>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</si>
  <si>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</si>
  <si>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</si>
  <si>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</si>
  <si>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</si>
  <si>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</si>
  <si>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</si>
  <si>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</si>
  <si>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</si>
  <si>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</si>
  <si>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</si>
  <si>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</si>
  <si>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</si>
  <si>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</si>
  <si>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</si>
  <si>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</si>
  <si>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</si>
  <si>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</si>
  <si>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</si>
  <si>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</si>
  <si>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</si>
  <si>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</si>
  <si>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</si>
  <si>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</si>
  <si>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</si>
  <si>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</si>
  <si>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</si>
  <si>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</si>
  <si>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</si>
  <si>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</si>
  <si>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</si>
  <si>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</si>
  <si>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</si>
  <si>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</si>
  <si>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</si>
  <si>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</si>
  <si>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</si>
  <si>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</si>
  <si>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</si>
  <si>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</si>
  <si>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</si>
  <si>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</si>
  <si>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</si>
  <si>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</si>
  <si>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</si>
  <si>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</si>
  <si>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</si>
  <si>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</si>
  <si>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</si>
  <si>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</si>
  <si>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</si>
  <si>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</si>
  <si>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</si>
  <si>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</si>
  <si>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</si>
  <si>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</si>
  <si>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</si>
  <si>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</si>
  <si>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</si>
  <si>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</si>
  <si>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</si>
  <si>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</si>
  <si>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</si>
  <si>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</si>
  <si>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</si>
  <si>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</si>
  <si>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</si>
  <si>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</si>
  <si>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</si>
  <si>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</si>
  <si>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</si>
  <si>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</si>
  <si>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</si>
  <si>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</si>
  <si>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</si>
  <si>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</si>
  <si>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</si>
  <si>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</si>
  <si>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</si>
  <si>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</si>
  <si>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</si>
  <si>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</si>
  <si>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</si>
  <si>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</si>
  <si>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</si>
  <si>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</si>
  <si>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</si>
  <si>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</si>
  <si>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</si>
  <si>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</si>
  <si>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</si>
  <si>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</si>
  <si>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</si>
  <si>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</si>
  <si>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</si>
  <si>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</si>
  <si>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</si>
  <si>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</si>
  <si>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</si>
  <si>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</si>
  <si>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</si>
  <si>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</si>
  <si>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</si>
  <si>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</si>
  <si>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</si>
  <si>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</si>
  <si>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</si>
  <si>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</si>
  <si>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</si>
  <si>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</si>
  <si>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</si>
  <si>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</si>
  <si>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</si>
  <si>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</si>
  <si>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</si>
  <si>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</si>
  <si>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</si>
  <si>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</si>
  <si>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</si>
  <si>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</si>
  <si>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</si>
  <si>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</si>
  <si>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</si>
  <si>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</si>
  <si>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</si>
  <si>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</si>
  <si>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</si>
  <si>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</si>
  <si>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</si>
  <si>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</si>
  <si>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</si>
  <si>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</si>
  <si>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</si>
  <si>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</si>
  <si>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</si>
  <si>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</si>
  <si>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</si>
  <si>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</si>
  <si>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</si>
  <si>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</si>
  <si>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</si>
  <si>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</si>
  <si>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</si>
  <si>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</si>
  <si>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</si>
  <si>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</si>
  <si>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</si>
  <si>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</si>
  <si>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</si>
  <si>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</si>
  <si>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</si>
  <si>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</si>
  <si>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</si>
  <si>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</si>
  <si>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</si>
  <si>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</si>
  <si>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</si>
  <si>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</si>
  <si>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</si>
  <si>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</si>
  <si>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</si>
  <si>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</si>
  <si>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</si>
  <si>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</si>
  <si>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</si>
  <si>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</si>
  <si>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</si>
  <si>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</si>
  <si>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</si>
  <si>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</si>
  <si>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</si>
  <si>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</si>
  <si>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</si>
  <si>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</si>
  <si>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</si>
  <si>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</si>
  <si>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</si>
  <si>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</si>
  <si>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</si>
  <si>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</si>
  <si>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</si>
  <si>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</si>
  <si>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</si>
  <si>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</si>
  <si>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</si>
  <si>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</si>
  <si>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</si>
  <si>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</si>
  <si>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</si>
  <si>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</si>
  <si>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</si>
  <si>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</si>
  <si>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</si>
  <si>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</si>
  <si>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</si>
  <si>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</si>
  <si>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</si>
  <si>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</si>
  <si>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</si>
  <si>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</si>
  <si>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</si>
  <si>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</si>
  <si>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</si>
  <si>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</si>
  <si>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</si>
  <si>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</si>
  <si>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</si>
  <si>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</si>
  <si>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</si>
  <si>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</si>
  <si>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</si>
  <si>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</si>
  <si>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</si>
  <si>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</si>
  <si>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</si>
  <si>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</si>
  <si>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</si>
  <si>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</si>
  <si>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</si>
  <si>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</si>
  <si>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</si>
  <si>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</si>
  <si>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</si>
  <si>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</si>
  <si>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</si>
  <si>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</si>
  <si>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</si>
  <si>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</si>
  <si>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</si>
  <si>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</si>
  <si>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</si>
  <si>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</si>
  <si>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</si>
  <si>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</si>
  <si>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</si>
  <si>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</si>
  <si>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</si>
  <si>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</si>
  <si>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</si>
  <si>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</si>
  <si>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</si>
  <si>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</si>
  <si>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</si>
  <si>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</si>
  <si>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</si>
  <si>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</si>
  <si>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</si>
  <si>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</si>
  <si>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</si>
  <si>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</si>
  <si>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</si>
  <si>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</si>
  <si>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</si>
  <si>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</si>
  <si>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</si>
  <si>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</si>
  <si>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</si>
  <si>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</si>
  <si>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</si>
  <si>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</si>
  <si>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</si>
  <si>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</si>
  <si>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</si>
  <si>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</si>
  <si>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</si>
  <si>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</si>
  <si>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</si>
  <si>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</si>
  <si>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</si>
  <si>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</si>
  <si>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</si>
  <si>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</si>
  <si>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</si>
  <si>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</si>
  <si>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</si>
  <si>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</si>
  <si>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</si>
  <si>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</si>
  <si>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</si>
  <si>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</si>
  <si>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</si>
  <si>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</si>
  <si>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</si>
  <si>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</si>
  <si>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</si>
  <si>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</si>
  <si>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</si>
  <si>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</si>
  <si>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</si>
  <si>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</si>
  <si>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</si>
  <si>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</si>
  <si>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</si>
  <si>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</si>
  <si>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</si>
  <si>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</si>
  <si>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</si>
  <si>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</si>
  <si>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</si>
  <si>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</si>
  <si>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</si>
  <si>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</si>
  <si>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</si>
  <si>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</si>
  <si>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</si>
  <si>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</si>
  <si>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</si>
  <si>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</si>
  <si>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</si>
  <si>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</si>
  <si>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</si>
  <si>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</si>
  <si>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</si>
  <si>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</si>
  <si>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</si>
  <si>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</si>
  <si>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</si>
  <si>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</si>
  <si>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</si>
  <si>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</si>
  <si>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</si>
  <si>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</si>
  <si>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</si>
  <si>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</si>
  <si>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</si>
  <si>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</si>
  <si>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</si>
  <si>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</si>
  <si>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</si>
  <si>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</si>
  <si>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</si>
  <si>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</si>
  <si>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</si>
  <si>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</si>
  <si>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</si>
  <si>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</si>
  <si>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</si>
  <si>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</si>
  <si>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</si>
  <si>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</si>
  <si>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</si>
  <si>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</si>
  <si>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</si>
  <si>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</si>
  <si>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</si>
  <si>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</si>
  <si>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</si>
  <si>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</si>
  <si>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</si>
  <si>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</si>
  <si>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</si>
  <si>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</si>
  <si>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</si>
  <si>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</si>
  <si>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</si>
  <si>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</si>
  <si>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</si>
  <si>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</si>
  <si>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</si>
  <si>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</si>
  <si>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</si>
  <si>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</si>
  <si>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</si>
  <si>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</si>
  <si>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</si>
  <si>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</si>
  <si>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</si>
  <si>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</si>
  <si>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</si>
  <si>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</si>
  <si>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</si>
  <si>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</si>
  <si>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</si>
  <si>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</si>
  <si>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</si>
  <si>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</si>
  <si>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</si>
  <si>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</si>
  <si>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</si>
  <si>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</si>
  <si>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</si>
  <si>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</si>
  <si>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</si>
  <si>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</si>
  <si>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</si>
  <si>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</si>
  <si>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</si>
  <si>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</si>
  <si>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</si>
  <si>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</si>
  <si>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</si>
  <si>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</si>
  <si>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</si>
  <si>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</si>
  <si>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</si>
  <si>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</si>
  <si>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</si>
  <si>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</si>
  <si>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</si>
  <si>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</si>
  <si>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</si>
  <si>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</si>
  <si>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</si>
  <si>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</si>
  <si>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</si>
  <si>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</si>
  <si>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</si>
  <si>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</si>
  <si>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</si>
  <si>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</si>
  <si>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</si>
  <si>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</si>
  <si>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</si>
  <si>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</si>
  <si>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</si>
  <si>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</si>
  <si>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</si>
  <si>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</si>
  <si>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</si>
  <si>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</si>
  <si>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</si>
  <si>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</si>
  <si>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</si>
  <si>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</si>
  <si>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</si>
  <si>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</si>
  <si>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</si>
  <si>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</si>
  <si>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</si>
  <si>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</si>
  <si>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</si>
  <si>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</si>
  <si>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</si>
  <si>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</si>
  <si>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</si>
  <si>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</si>
  <si>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</si>
  <si>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</si>
  <si>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</si>
  <si>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</si>
  <si>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</si>
  <si>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</si>
  <si>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</si>
  <si>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</si>
  <si>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</si>
  <si>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</si>
  <si>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</si>
  <si>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</si>
  <si>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</si>
  <si>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</si>
  <si>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</si>
  <si>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</si>
  <si>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</si>
  <si>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</si>
  <si>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</si>
  <si>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</si>
  <si>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</si>
  <si>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</si>
  <si>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</si>
  <si>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</si>
  <si>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</si>
  <si>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</si>
  <si>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</si>
  <si>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</si>
  <si>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</si>
  <si>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</si>
  <si>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</si>
  <si>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</si>
  <si>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</si>
  <si>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</si>
  <si>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</si>
  <si>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</si>
  <si>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</si>
  <si>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</si>
  <si>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</si>
  <si>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</si>
  <si>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</si>
  <si>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</si>
  <si>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</si>
  <si>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</si>
  <si>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</si>
  <si>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</si>
  <si>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</si>
  <si>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</si>
  <si>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</si>
  <si>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</si>
  <si>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</si>
  <si>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</si>
  <si>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</si>
  <si>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</si>
  <si>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</si>
  <si>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</si>
  <si>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</si>
  <si>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</si>
  <si>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</si>
  <si>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</si>
  <si>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</si>
  <si>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</si>
  <si>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</si>
  <si>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</si>
  <si>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</si>
  <si>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</si>
  <si>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</si>
  <si>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</si>
  <si>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</si>
  <si>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</si>
  <si>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</si>
  <si>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</si>
  <si>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</si>
  <si>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</si>
  <si>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</si>
  <si>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</si>
  <si>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</si>
  <si>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</si>
  <si>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</si>
  <si>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</si>
  <si>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</si>
  <si>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</si>
  <si>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</si>
  <si>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</si>
  <si>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</si>
  <si>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</si>
  <si>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</si>
  <si>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</si>
  <si>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</si>
  <si>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</si>
  <si>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</si>
  <si>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</si>
  <si>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</si>
  <si>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</si>
  <si>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</si>
  <si>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</si>
  <si>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</si>
  <si>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</si>
  <si>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</si>
  <si>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</si>
  <si>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</si>
  <si>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</si>
  <si>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</si>
  <si>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</si>
  <si>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</si>
  <si>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</si>
  <si>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</si>
  <si>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</si>
  <si>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</si>
  <si>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</si>
  <si>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</si>
  <si>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</si>
  <si>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</si>
  <si>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</si>
  <si>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</si>
  <si>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</si>
  <si>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</si>
  <si>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</si>
  <si>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</si>
  <si>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</si>
  <si>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</si>
  <si>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</si>
  <si>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</si>
  <si>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</si>
  <si>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</si>
  <si>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</si>
  <si>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</si>
  <si>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</si>
  <si>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</si>
  <si>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</si>
  <si>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</si>
  <si>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</si>
  <si>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</si>
  <si>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</si>
  <si>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</si>
  <si>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</si>
  <si>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</si>
  <si>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</si>
  <si>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</si>
  <si>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</si>
  <si>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</si>
  <si>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</si>
  <si>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</si>
  <si>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</si>
  <si>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</si>
  <si>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</si>
  <si>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</si>
  <si>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</si>
  <si>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</si>
  <si>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</si>
  <si>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</si>
  <si>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</si>
  <si>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</si>
  <si>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</si>
  <si>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</si>
  <si>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</si>
  <si>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</si>
  <si>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</si>
  <si>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</si>
  <si>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</si>
  <si>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</si>
  <si>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</si>
  <si>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</si>
  <si>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</si>
  <si>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</si>
  <si>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</si>
  <si>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</si>
  <si>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</si>
  <si>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</si>
  <si>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</si>
  <si>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</si>
  <si>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</si>
  <si>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</si>
  <si>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</si>
  <si>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</si>
  <si>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</si>
  <si>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</si>
  <si>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</si>
  <si>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</si>
  <si>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</si>
  <si>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</si>
  <si>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</si>
  <si>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</si>
  <si>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</si>
  <si>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</si>
  <si>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</si>
  <si>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</si>
  <si>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</si>
  <si>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</si>
  <si>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</si>
  <si>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</si>
  <si>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</si>
  <si>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</si>
  <si>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</si>
  <si>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</si>
  <si>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</si>
  <si>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</si>
  <si>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</si>
  <si>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</si>
  <si>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</si>
  <si>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</si>
  <si>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</si>
  <si>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</si>
  <si>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</si>
  <si>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</si>
  <si>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</si>
  <si>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</si>
  <si>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</si>
  <si>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</si>
  <si>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</si>
  <si>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</si>
  <si>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</si>
  <si>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</si>
  <si>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</si>
  <si>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</si>
  <si>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</si>
  <si>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</si>
  <si>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</si>
  <si>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</si>
  <si>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</si>
  <si>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</si>
  <si>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</si>
  <si>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</si>
  <si>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</si>
  <si>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</si>
  <si>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</si>
  <si>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</si>
  <si>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</si>
  <si>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</si>
  <si>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</si>
  <si>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</si>
  <si>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</si>
  <si>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</si>
  <si>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</si>
  <si>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</si>
  <si>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</si>
  <si>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</si>
  <si>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</si>
  <si>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</si>
  <si>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</si>
  <si>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</si>
  <si>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</si>
  <si>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</si>
  <si>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</si>
  <si>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</si>
  <si>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</si>
  <si>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</si>
  <si>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</si>
  <si>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</si>
  <si>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</si>
  <si>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</si>
  <si>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</si>
  <si>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</si>
  <si>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</si>
  <si>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</si>
  <si>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</si>
  <si>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</si>
  <si>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</si>
  <si>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</si>
  <si>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</si>
  <si>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</si>
  <si>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</si>
  <si>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</si>
  <si>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</si>
  <si>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</si>
  <si>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</si>
  <si>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</si>
  <si>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</si>
  <si>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</si>
  <si>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</si>
  <si>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</si>
  <si>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</si>
  <si>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</si>
  <si>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</si>
  <si>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</si>
  <si>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</si>
  <si>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</si>
  <si>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</si>
  <si>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</si>
  <si>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</si>
  <si>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</si>
  <si>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</si>
  <si>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</si>
  <si>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</si>
  <si>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</si>
  <si>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</si>
  <si>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</si>
  <si>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</si>
  <si>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</si>
  <si>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</si>
  <si>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</si>
  <si>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</si>
  <si>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</si>
  <si>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</si>
  <si>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</si>
  <si>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</si>
  <si>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</si>
  <si>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</si>
  <si>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</si>
  <si>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</si>
  <si>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</si>
  <si>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</si>
  <si>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</si>
  <si>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</si>
  <si>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</si>
  <si>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</si>
  <si>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</si>
  <si>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</si>
  <si>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</si>
  <si>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</si>
  <si>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</si>
  <si>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</si>
  <si>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</si>
  <si>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</si>
  <si>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</si>
  <si>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</si>
  <si>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</si>
  <si>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</si>
  <si>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</si>
  <si>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</si>
  <si>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</si>
  <si>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</si>
  <si>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</si>
  <si>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</si>
  <si>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</si>
  <si>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</si>
  <si>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</si>
  <si>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</si>
  <si>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</si>
  <si>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</si>
  <si>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</si>
  <si>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</si>
  <si>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</si>
  <si>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</si>
  <si>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</si>
  <si>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</si>
  <si>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</si>
  <si>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</si>
  <si>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</si>
  <si>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</si>
  <si>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</si>
  <si>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</si>
  <si>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</si>
  <si>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</si>
  <si>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</si>
  <si>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</si>
  <si>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</si>
  <si>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</si>
  <si>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</si>
  <si>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</si>
  <si>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</si>
  <si>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</si>
  <si>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</si>
  <si>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</si>
  <si>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</si>
  <si>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</si>
  <si>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</si>
  <si>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</si>
  <si>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</si>
  <si>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</si>
  <si>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</si>
  <si>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</si>
  <si>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</si>
  <si>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</si>
  <si>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</si>
  <si>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</si>
  <si>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</si>
  <si>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</si>
  <si>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</si>
  <si>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</si>
  <si>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</si>
  <si>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</si>
  <si>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</si>
  <si>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</si>
  <si>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</si>
  <si>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</si>
  <si>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</si>
  <si>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</si>
  <si>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</si>
  <si>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</si>
  <si>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</si>
  <si>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</si>
  <si>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</si>
  <si>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</si>
  <si>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</si>
  <si>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</si>
  <si>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</si>
  <si>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</si>
  <si>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</si>
  <si>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</si>
  <si>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</si>
  <si>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</si>
  <si>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</si>
  <si>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</si>
  <si>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</si>
  <si>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</si>
  <si>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</si>
  <si>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</si>
  <si>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</si>
  <si>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</si>
  <si>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</si>
  <si>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</si>
  <si>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</si>
  <si>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</si>
  <si>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</si>
  <si>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</si>
  <si>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</si>
  <si>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</si>
  <si>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</si>
  <si>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</si>
  <si>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</si>
  <si>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</si>
  <si>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</si>
  <si>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</si>
  <si>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</si>
  <si>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</si>
  <si>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</si>
  <si>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</si>
  <si>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</si>
  <si>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</si>
  <si>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</si>
  <si>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</si>
  <si>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</si>
  <si>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</si>
  <si>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</si>
  <si>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</si>
  <si>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</si>
  <si>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</si>
  <si>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</si>
  <si>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</si>
  <si>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</si>
  <si>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</si>
  <si>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</si>
  <si>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</si>
  <si>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</si>
  <si>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</si>
  <si>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</si>
  <si>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</si>
  <si>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</si>
  <si>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</si>
  <si>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</si>
  <si>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</si>
  <si>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</si>
  <si>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</si>
  <si>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</si>
  <si>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</si>
  <si>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</si>
  <si>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</si>
  <si>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</si>
  <si>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</si>
  <si>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</si>
  <si>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</si>
  <si>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</si>
  <si>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</si>
  <si>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</si>
  <si>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</si>
  <si>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</si>
  <si>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</si>
  <si>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</si>
  <si>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</si>
  <si>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</si>
  <si>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</si>
  <si>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</si>
  <si>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</si>
  <si>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</si>
  <si>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</si>
  <si>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</si>
  <si>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</si>
  <si>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</si>
  <si>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</si>
  <si>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</si>
  <si>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</si>
  <si>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</si>
  <si>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</si>
  <si>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</si>
  <si>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</si>
  <si>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</si>
  <si>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</si>
  <si>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</si>
  <si>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</si>
  <si>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</si>
  <si>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</si>
  <si>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</si>
  <si>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</si>
  <si>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</si>
  <si>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</si>
  <si>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</si>
  <si>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</si>
  <si>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</si>
  <si>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</si>
  <si>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</si>
  <si>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</si>
  <si>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</si>
  <si>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</si>
  <si>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</si>
  <si>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</si>
  <si>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</si>
  <si>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</si>
  <si>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</si>
  <si>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</si>
  <si>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</si>
  <si>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</si>
  <si>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</si>
  <si>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</si>
  <si>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</si>
  <si>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</si>
  <si>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</si>
  <si>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</si>
  <si>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</si>
  <si>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</si>
  <si>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</si>
  <si>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</si>
  <si>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</si>
  <si>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</si>
  <si>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</si>
  <si>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</si>
  <si>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</si>
  <si>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</si>
  <si>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</si>
  <si>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</si>
  <si>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</si>
  <si>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</si>
  <si>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</si>
  <si>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</si>
  <si>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</si>
  <si>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</si>
  <si>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</si>
  <si>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</si>
  <si>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</si>
  <si>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</si>
  <si>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</si>
  <si>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</si>
  <si>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</si>
  <si>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</si>
  <si>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</si>
  <si>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</si>
  <si>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</si>
  <si>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</si>
  <si>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</si>
  <si>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</si>
  <si>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</si>
  <si>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</si>
  <si>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</si>
  <si>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</si>
  <si>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</si>
  <si>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</si>
  <si>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</si>
  <si>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</si>
  <si>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</si>
  <si>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</si>
  <si>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</si>
  <si>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</si>
  <si>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</si>
  <si>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</si>
  <si>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</si>
  <si>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</si>
  <si>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</si>
  <si>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</si>
  <si>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</si>
  <si>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</si>
  <si>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</si>
  <si>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</si>
  <si>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</si>
  <si>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</si>
  <si>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</si>
  <si>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</si>
  <si>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</si>
  <si>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</si>
  <si>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</si>
  <si>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</si>
  <si>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</si>
  <si>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</si>
  <si>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</si>
  <si>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</si>
  <si>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</si>
  <si>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</si>
  <si>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</si>
  <si>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</si>
  <si>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</si>
  <si>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</si>
  <si>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</si>
  <si>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</si>
  <si>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</si>
  <si>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</si>
  <si>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</si>
  <si>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</si>
  <si>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</si>
  <si>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</si>
  <si>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</si>
  <si>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</si>
  <si>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</si>
  <si>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</si>
  <si>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</si>
  <si>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</si>
  <si>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</si>
  <si>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</si>
  <si>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</si>
  <si>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</si>
  <si>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</si>
  <si>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</si>
  <si>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</si>
  <si>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</si>
  <si>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</si>
  <si>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</si>
  <si>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</si>
  <si>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</si>
  <si>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</si>
  <si>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</si>
  <si>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</si>
  <si>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</si>
  <si>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</si>
  <si>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</si>
  <si>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</si>
  <si>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</si>
  <si>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</si>
  <si>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</si>
  <si>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</si>
  <si>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</si>
  <si>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</si>
  <si>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</si>
  <si>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</si>
  <si>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</si>
  <si>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</si>
  <si>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</si>
  <si>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</si>
  <si>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</si>
  <si>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</si>
  <si>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</si>
  <si>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</si>
  <si>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</si>
  <si>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</si>
  <si>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</si>
  <si>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</si>
  <si>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</si>
  <si>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</si>
  <si>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</si>
  <si>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</si>
  <si>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</si>
  <si>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</si>
  <si>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</si>
  <si>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</si>
  <si>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</si>
  <si>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</si>
  <si>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</si>
  <si>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</si>
  <si>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</si>
  <si>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</si>
  <si>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</si>
  <si>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</si>
  <si>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</si>
  <si>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</si>
  <si>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</si>
  <si>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</si>
  <si>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</si>
  <si>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</si>
  <si>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</si>
  <si>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</si>
  <si>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</si>
  <si>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</si>
  <si>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</si>
  <si>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</si>
  <si>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</si>
  <si>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</si>
  <si>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</si>
  <si>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</si>
  <si>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</si>
  <si>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</si>
  <si>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</si>
  <si>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</si>
  <si>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</si>
  <si>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</si>
  <si>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</si>
  <si>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</si>
  <si>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</si>
  <si>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</si>
  <si>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</si>
  <si>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</si>
  <si>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</si>
  <si>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</si>
  <si>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</si>
  <si>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</si>
  <si>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</si>
  <si>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</si>
  <si>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</si>
  <si>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</si>
  <si>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</si>
  <si>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</si>
  <si>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</si>
  <si>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</si>
  <si>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</si>
  <si>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</si>
  <si>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</si>
  <si>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</si>
  <si>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</si>
  <si>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</si>
  <si>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</si>
  <si>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</si>
  <si>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</si>
  <si>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</si>
  <si>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</si>
  <si>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</si>
  <si>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</si>
  <si>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</si>
  <si>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</si>
  <si>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</si>
  <si>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</si>
  <si>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</si>
  <si>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</si>
  <si>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</si>
  <si>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</si>
  <si>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</si>
  <si>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</si>
  <si>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</si>
  <si>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</si>
  <si>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</si>
  <si>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</si>
  <si>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</si>
  <si>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</si>
  <si>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</si>
  <si>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</si>
  <si>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</si>
  <si>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</si>
  <si>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</si>
  <si>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</si>
  <si>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</si>
  <si>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</si>
  <si>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</si>
  <si>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</si>
  <si>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</si>
  <si>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</si>
  <si>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</si>
  <si>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</si>
  <si>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</si>
  <si>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</si>
  <si>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</si>
  <si>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</si>
  <si>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</si>
  <si>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</si>
  <si>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</si>
  <si>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</si>
  <si>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</si>
  <si>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</si>
  <si>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</si>
  <si>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</si>
  <si>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</si>
  <si>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</si>
  <si>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</si>
  <si>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</si>
  <si>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</si>
  <si>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</si>
  <si>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</si>
  <si>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</si>
  <si>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</si>
  <si>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</si>
  <si>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</si>
  <si>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</si>
  <si>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</si>
  <si>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</si>
  <si>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</si>
  <si>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</si>
  <si>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</si>
  <si>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</si>
  <si>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</si>
  <si>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</si>
  <si>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</si>
  <si>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</si>
  <si>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</si>
  <si>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</si>
  <si>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</si>
  <si>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</si>
  <si>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</si>
  <si>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</si>
  <si>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</si>
  <si>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</si>
  <si>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</si>
  <si>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</si>
  <si>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</si>
  <si>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</si>
  <si>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</si>
  <si>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</si>
  <si>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</si>
  <si>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</si>
  <si>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</si>
  <si>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</si>
  <si>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</si>
  <si>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</si>
  <si>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</si>
  <si>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</si>
  <si>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</si>
  <si>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</si>
  <si>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</si>
  <si>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</si>
  <si>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</si>
  <si>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</si>
  <si>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</si>
  <si>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</si>
  <si>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</si>
  <si>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</si>
  <si>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</si>
  <si>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</si>
  <si>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</si>
  <si>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</si>
  <si>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</si>
  <si>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</si>
  <si>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</si>
  <si>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</si>
  <si>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</si>
  <si>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</si>
  <si>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</si>
  <si>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</si>
  <si>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</si>
  <si>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</si>
  <si>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</si>
  <si>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</si>
  <si>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</si>
  <si>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</si>
  <si>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</si>
  <si>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</si>
  <si>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</si>
  <si>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</si>
  <si>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</si>
  <si>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</si>
  <si>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</si>
  <si>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</si>
  <si>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</si>
  <si>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</si>
  <si>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</si>
  <si>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</si>
  <si>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</si>
  <si>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</si>
  <si>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</si>
  <si>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</si>
  <si>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</si>
  <si>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</si>
  <si>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</si>
  <si>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</si>
  <si>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</si>
  <si>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</si>
  <si>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</si>
  <si>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</si>
  <si>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</si>
  <si>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</si>
  <si>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</si>
  <si>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</si>
  <si>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</si>
  <si>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</si>
  <si>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</si>
  <si>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</si>
  <si>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</si>
  <si>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</si>
  <si>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</si>
  <si>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</si>
  <si>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</si>
  <si>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</si>
  <si>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</si>
  <si>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</si>
  <si>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</si>
  <si>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</si>
  <si>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</si>
  <si>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</si>
  <si>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</si>
  <si>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</si>
  <si>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</si>
  <si>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</si>
  <si>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</si>
  <si>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</si>
  <si>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</si>
  <si>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</si>
  <si>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</si>
  <si>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</si>
  <si>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</si>
  <si>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</si>
  <si>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</si>
  <si>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</si>
  <si>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</si>
  <si>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</si>
  <si>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</si>
  <si>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</si>
  <si>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</si>
  <si>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</si>
  <si>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</si>
  <si>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</si>
  <si>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</si>
  <si>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</si>
  <si>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</si>
  <si>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</si>
  <si>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</si>
  <si>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</si>
  <si>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</si>
  <si>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</si>
  <si>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</si>
  <si>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</si>
  <si>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</si>
  <si>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</si>
  <si>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</si>
  <si>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</si>
  <si>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</si>
  <si>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</si>
  <si>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</si>
  <si>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</si>
  <si>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</si>
  <si>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</si>
  <si>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</si>
  <si>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</si>
  <si>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</si>
  <si>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</si>
  <si>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</si>
  <si>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</si>
  <si>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</si>
  <si>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</si>
  <si>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</si>
  <si>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</si>
  <si>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</si>
  <si>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</si>
  <si>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</si>
  <si>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</si>
  <si>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</si>
  <si>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</si>
  <si>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</si>
  <si>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</si>
  <si>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</si>
  <si>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</si>
  <si>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</si>
  <si>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</si>
  <si>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</si>
  <si>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</si>
  <si>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</si>
  <si>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</si>
  <si>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</si>
  <si>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</si>
  <si>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</si>
  <si>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</si>
  <si>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</si>
  <si>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</si>
  <si>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</si>
  <si>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</si>
  <si>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</si>
  <si>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</si>
  <si>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</si>
  <si>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</si>
  <si>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</si>
  <si>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</si>
  <si>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</si>
  <si>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</si>
  <si>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</si>
  <si>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</si>
  <si>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</si>
  <si>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</si>
  <si>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</si>
  <si>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</si>
  <si>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</si>
  <si>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</si>
  <si>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</si>
  <si>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</si>
  <si>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</si>
  <si>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</si>
  <si>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</si>
  <si>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</si>
  <si>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</si>
  <si>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</si>
  <si>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</si>
  <si>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</si>
  <si>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</si>
  <si>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</si>
  <si>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</si>
  <si>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</si>
  <si>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</si>
  <si>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</si>
  <si>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</si>
  <si>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</si>
  <si>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</si>
  <si>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</si>
  <si>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</si>
  <si>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</si>
  <si>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</si>
  <si>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</si>
  <si>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</si>
  <si>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</si>
  <si>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</si>
  <si>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</si>
  <si>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</si>
  <si>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</si>
  <si>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</si>
  <si>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</si>
  <si>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</si>
  <si>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</si>
  <si>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</si>
  <si>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</si>
  <si>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</si>
  <si>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</si>
  <si>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</si>
  <si>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</si>
  <si>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</si>
  <si>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</si>
  <si>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</si>
  <si>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</si>
  <si>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</si>
  <si>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</si>
  <si>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</si>
  <si>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</si>
  <si>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</si>
  <si>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</si>
  <si>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</si>
  <si>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</si>
  <si>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</si>
  <si>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</si>
  <si>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</si>
  <si>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</si>
  <si>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</si>
  <si>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</si>
  <si>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</si>
  <si>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</si>
  <si>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</si>
  <si>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</si>
  <si>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</si>
  <si>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</si>
  <si>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</si>
  <si>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</si>
  <si>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</si>
  <si>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</si>
  <si>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</si>
  <si>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</si>
  <si>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</si>
  <si>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</si>
  <si>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</si>
  <si>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</si>
  <si>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</si>
  <si>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</si>
  <si>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</si>
  <si>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</si>
  <si>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</si>
  <si>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</si>
  <si>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</si>
  <si>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</si>
  <si>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</si>
  <si>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</si>
  <si>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</si>
  <si>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</si>
  <si>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</si>
  <si>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</si>
  <si>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</si>
  <si>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</si>
  <si>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</si>
  <si>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</si>
  <si>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</si>
  <si>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</si>
  <si>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</si>
  <si>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</si>
  <si>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</si>
  <si>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</si>
  <si>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</si>
  <si>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</si>
  <si>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</si>
  <si>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</si>
  <si>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</si>
  <si>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</si>
  <si>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</si>
  <si>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</si>
  <si>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</si>
  <si>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</si>
  <si>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</si>
  <si>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</si>
  <si>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</si>
  <si>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</si>
  <si>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</si>
  <si>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</si>
  <si>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</si>
  <si>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</si>
  <si>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</si>
  <si>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</si>
  <si>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</si>
  <si>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</si>
  <si>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</si>
  <si>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</si>
  <si>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</si>
  <si>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</si>
  <si>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</si>
  <si>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</si>
  <si>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</si>
  <si>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</si>
  <si>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</si>
  <si>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</si>
  <si>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</si>
  <si>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</si>
  <si>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</si>
  <si>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</si>
  <si>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</si>
  <si>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</si>
  <si>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</si>
  <si>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</si>
  <si>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</si>
  <si>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</si>
  <si>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</si>
  <si>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</si>
  <si>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</si>
  <si>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</si>
  <si>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</si>
  <si>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</si>
  <si>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</si>
  <si>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</si>
  <si>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</si>
  <si>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</si>
  <si>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</si>
  <si>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</si>
  <si>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</si>
  <si>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</si>
  <si>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</si>
  <si>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</si>
  <si>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</si>
  <si>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</si>
  <si>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</si>
  <si>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</si>
  <si>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</si>
  <si>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</si>
  <si>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</si>
  <si>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</si>
  <si>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</si>
  <si>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</si>
  <si>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</si>
  <si>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</si>
  <si>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</si>
  <si>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</si>
  <si>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</si>
  <si>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</si>
  <si>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</si>
  <si>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</si>
  <si>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</si>
  <si>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</si>
  <si>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</si>
  <si>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</si>
  <si>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</si>
  <si>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</si>
  <si>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</si>
  <si>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</si>
  <si>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</si>
  <si>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</si>
  <si>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</si>
  <si>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</si>
  <si>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</si>
  <si>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</si>
  <si>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</si>
  <si>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</si>
  <si>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</si>
  <si>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</si>
  <si>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</si>
  <si>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</si>
  <si>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</si>
  <si>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</si>
  <si>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</si>
  <si>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</si>
  <si>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</si>
  <si>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</si>
  <si>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</si>
  <si>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</si>
  <si>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</si>
  <si>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</si>
  <si>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</si>
  <si>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</si>
  <si>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</si>
  <si>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</si>
  <si>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</si>
  <si>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</si>
  <si>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</si>
  <si>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</si>
  <si>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</si>
  <si>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</si>
  <si>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</si>
  <si>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</si>
  <si>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</si>
  <si>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</si>
  <si>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</si>
  <si>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</si>
  <si>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</si>
  <si>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</si>
  <si>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</si>
  <si>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</si>
  <si>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</si>
  <si>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</si>
  <si>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</si>
  <si>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</si>
  <si>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</si>
  <si>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</si>
  <si>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</si>
  <si>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</si>
  <si>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</si>
  <si>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</si>
  <si>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</si>
  <si>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</si>
  <si>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</si>
  <si>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</si>
  <si>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</si>
  <si>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</si>
  <si>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</si>
  <si>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</si>
  <si>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</si>
  <si>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</si>
  <si>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</si>
  <si>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</si>
  <si>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</si>
  <si>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</si>
  <si>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</si>
  <si>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</si>
  <si>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</si>
  <si>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</si>
  <si>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</si>
  <si>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</si>
  <si>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</si>
  <si>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</si>
  <si>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</si>
  <si>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</si>
  <si>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</si>
  <si>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</si>
  <si>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</si>
  <si>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</si>
  <si>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</si>
  <si>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</si>
  <si>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</si>
  <si>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</si>
  <si>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</si>
  <si>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</si>
  <si>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</si>
  <si>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</si>
  <si>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</si>
  <si>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</si>
  <si>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</si>
  <si>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</si>
  <si>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</si>
  <si>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</si>
  <si>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</si>
  <si>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</si>
  <si>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</si>
  <si>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</si>
  <si>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</si>
  <si>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</si>
  <si>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</si>
  <si>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</si>
  <si>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</si>
  <si>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</si>
  <si>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</si>
  <si>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</si>
  <si>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</si>
  <si>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</si>
  <si>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</si>
  <si>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</si>
  <si>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</si>
  <si>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</si>
  <si>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</si>
  <si>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</si>
  <si>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</si>
  <si>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</si>
  <si>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</si>
  <si>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</si>
  <si>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</si>
  <si>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</si>
  <si>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</si>
  <si>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</si>
  <si>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</si>
  <si>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</si>
  <si>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</si>
  <si>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</si>
  <si>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</si>
  <si>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</si>
  <si>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</si>
  <si>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</si>
  <si>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</si>
  <si>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</si>
  <si>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</si>
  <si>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</si>
  <si>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</si>
  <si>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</si>
  <si>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</si>
  <si>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</si>
  <si>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</si>
  <si>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</si>
  <si>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</si>
  <si>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</si>
  <si>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</si>
  <si>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</si>
  <si>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</si>
  <si>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</si>
  <si>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</si>
  <si>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</si>
  <si>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</si>
  <si>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</si>
  <si>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</si>
  <si>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</si>
  <si>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</si>
  <si>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</si>
  <si>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</si>
  <si>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</si>
  <si>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</si>
  <si>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</si>
  <si>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</si>
  <si>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</si>
  <si>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</si>
  <si>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</si>
  <si>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</si>
  <si>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</si>
  <si>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</si>
  <si>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</si>
  <si>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</si>
  <si>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</si>
  <si>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</si>
  <si>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</si>
  <si>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</si>
  <si>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</si>
  <si>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</si>
  <si>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</si>
  <si>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</si>
  <si>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</si>
  <si>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</si>
  <si>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</si>
  <si>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</si>
  <si>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</si>
  <si>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</si>
  <si>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</si>
  <si>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</si>
  <si>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</si>
  <si>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</si>
  <si>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</si>
  <si>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</si>
  <si>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</si>
  <si>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</si>
  <si>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</si>
  <si>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</si>
  <si>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</si>
  <si>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</si>
  <si>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</si>
  <si>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</si>
  <si>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</si>
  <si>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</si>
  <si>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</si>
  <si>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</si>
  <si>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</si>
  <si>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</si>
  <si>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</si>
  <si>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</si>
  <si>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</si>
  <si>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</si>
  <si>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</si>
  <si>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</si>
  <si>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</si>
  <si>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</si>
  <si>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</si>
  <si>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</si>
  <si>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</si>
  <si>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</si>
  <si>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</si>
  <si>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</si>
  <si>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</si>
  <si>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</si>
  <si>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</si>
  <si>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</si>
  <si>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</si>
  <si>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</si>
  <si>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</si>
  <si>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</si>
  <si>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</si>
  <si>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</si>
  <si>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</si>
  <si>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</si>
  <si>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</si>
  <si>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</si>
  <si>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</si>
  <si>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</si>
  <si>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</si>
  <si>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</si>
  <si>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</si>
  <si>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</si>
  <si>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</si>
  <si>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</si>
  <si>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</si>
  <si>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</si>
  <si>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</si>
  <si>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</si>
  <si>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</si>
  <si>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</si>
  <si>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</si>
  <si>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</si>
  <si>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</si>
  <si>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</si>
  <si>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</si>
  <si>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</si>
  <si>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</si>
  <si>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</si>
  <si>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</si>
  <si>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</si>
  <si>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</si>
  <si>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</si>
  <si>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</si>
  <si>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</si>
  <si>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</si>
  <si>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</si>
  <si>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</si>
  <si>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</si>
  <si>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</si>
  <si>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</si>
  <si>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</si>
  <si>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</si>
  <si>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</si>
  <si>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</si>
  <si>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</si>
  <si>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</si>
  <si>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</si>
  <si>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</si>
  <si>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</si>
  <si>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</si>
  <si>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</si>
  <si>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</si>
  <si>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</si>
  <si>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</si>
  <si>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</si>
  <si>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</si>
  <si>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</si>
  <si>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</si>
  <si>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</si>
  <si>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</si>
  <si>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</si>
  <si>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</si>
  <si>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</si>
  <si>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</si>
  <si>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</si>
  <si>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</si>
  <si>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</si>
  <si>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</si>
  <si>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</si>
  <si>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</si>
  <si>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</si>
  <si>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</si>
  <si>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</si>
  <si>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</si>
  <si>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</si>
  <si>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</si>
  <si>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</si>
  <si>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</si>
  <si>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</si>
  <si>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</si>
  <si>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</si>
  <si>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</si>
  <si>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</si>
  <si>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</si>
  <si>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</si>
  <si>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</si>
  <si>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</si>
  <si>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</si>
  <si>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</si>
  <si>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</si>
  <si>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</si>
  <si>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</si>
  <si>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</si>
  <si>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</si>
  <si>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</si>
  <si>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</si>
  <si>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</si>
  <si>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</si>
  <si>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</si>
  <si>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</si>
  <si>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</si>
  <si>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</si>
  <si>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</si>
  <si>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</si>
  <si>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</si>
  <si>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</si>
  <si>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</si>
  <si>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</si>
  <si>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</si>
  <si>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</si>
  <si>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</si>
  <si>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</si>
  <si>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</si>
  <si>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</si>
  <si>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</si>
  <si>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</si>
  <si>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</si>
  <si>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</si>
  <si>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</si>
  <si>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</si>
  <si>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</si>
  <si>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</si>
  <si>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</si>
  <si>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</si>
  <si>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</si>
  <si>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</si>
  <si>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</si>
  <si>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</si>
  <si>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</si>
  <si>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</si>
  <si>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</si>
  <si>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</si>
  <si>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</si>
  <si>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</si>
  <si>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</si>
  <si>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</si>
  <si>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</si>
  <si>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</si>
  <si>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</si>
  <si>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</si>
  <si>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</si>
  <si>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</si>
  <si>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</si>
  <si>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</si>
  <si>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</si>
  <si>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</si>
  <si>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</si>
  <si>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</si>
  <si>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</si>
  <si>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</si>
  <si>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</si>
  <si>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</si>
  <si>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</si>
  <si>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</si>
  <si>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</si>
  <si>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</si>
  <si>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</si>
  <si>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</si>
  <si>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</si>
  <si>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</si>
  <si>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</si>
  <si>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</si>
  <si>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</si>
  <si>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</si>
  <si>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</si>
  <si>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</si>
  <si>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</si>
  <si>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</si>
  <si>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</si>
  <si>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</si>
  <si>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</si>
  <si>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</si>
  <si>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</si>
  <si>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</si>
  <si>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</si>
  <si>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</si>
  <si>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</si>
  <si>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</si>
  <si>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</si>
  <si>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</si>
  <si>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</si>
  <si>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</si>
  <si>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</si>
  <si>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</si>
  <si>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</si>
  <si>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</si>
  <si>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</si>
  <si>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</si>
  <si>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</si>
  <si>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</si>
  <si>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</si>
  <si>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</si>
  <si>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</si>
  <si>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</si>
  <si>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</si>
  <si>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</si>
  <si>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</si>
  <si>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</si>
  <si>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</si>
  <si>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</si>
  <si>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</si>
  <si>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</si>
  <si>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</si>
  <si>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</si>
  <si>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</si>
  <si>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</si>
  <si>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</si>
  <si>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</si>
  <si>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</si>
  <si>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</si>
  <si>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</si>
  <si>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</si>
  <si>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</si>
  <si>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</si>
  <si>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</si>
  <si>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</si>
  <si>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</si>
  <si>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</si>
  <si>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</si>
  <si>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</si>
  <si>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</si>
  <si>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</si>
  <si>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</si>
  <si>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</si>
  <si>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</si>
  <si>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</si>
  <si>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</si>
  <si>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</si>
  <si>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</si>
  <si>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</si>
  <si>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</si>
  <si>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</si>
  <si>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</si>
  <si>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</si>
  <si>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</si>
  <si>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</si>
  <si>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</si>
  <si>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</si>
  <si>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</si>
  <si>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</si>
  <si>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</si>
  <si>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</si>
  <si>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</si>
  <si>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</si>
  <si>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</si>
  <si>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</si>
  <si>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</si>
  <si>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</si>
  <si>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</si>
  <si>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</si>
  <si>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</si>
  <si>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</si>
  <si>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</si>
  <si>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</si>
  <si>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</si>
  <si>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</si>
  <si>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</si>
  <si>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</si>
  <si>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</si>
  <si>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</si>
  <si>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</si>
  <si>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</si>
  <si>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</si>
  <si>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</si>
  <si>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</si>
  <si>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</si>
  <si>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</si>
  <si>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</si>
  <si>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</si>
  <si>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</si>
  <si>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</si>
  <si>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</si>
  <si>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</si>
  <si>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</si>
  <si>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</si>
  <si>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</si>
  <si>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</si>
  <si>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</si>
  <si>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</si>
  <si>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</si>
  <si>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</si>
  <si>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</si>
  <si>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</si>
  <si>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</si>
  <si>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</si>
  <si>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</si>
  <si>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</si>
  <si>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</si>
  <si>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</si>
  <si>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</si>
  <si>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</si>
  <si>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</si>
  <si>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</si>
  <si>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</si>
  <si>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</si>
  <si>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</si>
  <si>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</si>
  <si>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</si>
  <si>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</si>
  <si>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</si>
  <si>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</si>
  <si>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</si>
  <si>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</si>
  <si>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</si>
  <si>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</si>
  <si>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</si>
  <si>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</si>
  <si>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</si>
  <si>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</si>
  <si>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</si>
  <si>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</si>
  <si>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</si>
  <si>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</si>
  <si>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</si>
  <si>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</si>
  <si>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</si>
  <si>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</si>
  <si>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</si>
  <si>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</si>
  <si>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</si>
  <si>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</si>
  <si>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</si>
  <si>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</si>
  <si>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</si>
  <si>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</si>
  <si>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</si>
  <si>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</si>
  <si>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</si>
  <si>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</si>
  <si>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</si>
  <si>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</si>
  <si>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</si>
  <si>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</si>
  <si>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</si>
  <si>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</si>
  <si>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</si>
  <si>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</si>
  <si>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</si>
  <si>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</si>
  <si>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</si>
  <si>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</si>
  <si>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</si>
  <si>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</si>
  <si>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</si>
  <si>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</si>
  <si>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</si>
  <si>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</si>
  <si>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</si>
  <si>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</si>
  <si>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</si>
  <si>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</si>
  <si>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</si>
  <si>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</si>
  <si>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</si>
  <si>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</si>
  <si>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</si>
  <si>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</si>
  <si>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</si>
  <si>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</si>
  <si>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</si>
  <si>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</si>
  <si>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</si>
  <si>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</si>
  <si>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</si>
  <si>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</si>
  <si>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</si>
  <si>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</si>
  <si>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</si>
  <si>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</si>
  <si>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</si>
  <si>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</si>
  <si>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</si>
  <si>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</si>
  <si>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</si>
  <si>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</si>
  <si>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</si>
  <si>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</si>
  <si>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</si>
  <si>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</si>
  <si>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</si>
  <si>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</si>
  <si>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</si>
  <si>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</si>
  <si>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</si>
  <si>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</si>
  <si>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</si>
  <si>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</si>
  <si>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</si>
  <si>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</si>
  <si>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</si>
  <si>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</si>
  <si>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</si>
  <si>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</si>
  <si>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</si>
  <si>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</si>
  <si>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</si>
  <si>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</si>
  <si>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</si>
  <si>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</si>
  <si>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</si>
  <si>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</si>
  <si>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</si>
  <si>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</si>
  <si>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</si>
  <si>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</si>
  <si>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</si>
  <si>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</si>
  <si>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</si>
  <si>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</si>
  <si>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</si>
  <si>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</si>
  <si>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</si>
  <si>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</si>
  <si>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</si>
  <si>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</si>
  <si>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</si>
  <si>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</si>
  <si>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</si>
  <si>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</si>
  <si>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</si>
  <si>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</si>
  <si>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</si>
  <si>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</si>
  <si>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</si>
  <si>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</si>
  <si>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</si>
  <si>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</si>
  <si>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</si>
  <si>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</si>
  <si>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</si>
  <si>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</si>
  <si>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</si>
  <si>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</si>
  <si>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</si>
  <si>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</si>
  <si>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</si>
  <si>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</si>
  <si>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</si>
  <si>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</si>
  <si>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</si>
  <si>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</si>
  <si>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</si>
  <si>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</si>
  <si>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</si>
  <si>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</si>
  <si>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</si>
  <si>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</si>
  <si>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</si>
  <si>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</si>
  <si>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</si>
  <si>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</si>
  <si>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</si>
  <si>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</si>
  <si>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</si>
  <si>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</si>
  <si>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</si>
  <si>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</si>
  <si>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</si>
  <si>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</si>
  <si>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</si>
  <si>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</si>
  <si>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</si>
  <si>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</si>
  <si>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</si>
  <si>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</si>
  <si>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</si>
  <si>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</si>
  <si>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</si>
  <si>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</si>
  <si>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</si>
  <si>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</si>
  <si>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</si>
  <si>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</si>
  <si>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</si>
  <si>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</si>
  <si>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</si>
  <si>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</si>
  <si>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</si>
  <si>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</si>
  <si>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</si>
  <si>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</si>
  <si>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</si>
  <si>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</si>
  <si>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</si>
  <si>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</si>
  <si>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</si>
  <si>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</si>
  <si>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</si>
  <si>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</si>
  <si>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</si>
  <si>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</si>
  <si>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</si>
  <si>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</si>
  <si>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</si>
  <si>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</si>
  <si>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</si>
  <si>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</si>
  <si>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</si>
  <si>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</si>
  <si>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</si>
  <si>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</si>
  <si>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</si>
  <si>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</si>
  <si>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</si>
  <si>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</si>
  <si>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</si>
  <si>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</si>
  <si>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</si>
  <si>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</si>
  <si>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</si>
  <si>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</si>
  <si>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</si>
  <si>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</si>
  <si>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</si>
  <si>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</si>
  <si>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</si>
  <si>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</si>
  <si>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</si>
  <si>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</si>
  <si>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</si>
  <si>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</si>
  <si>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</si>
  <si>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</si>
  <si>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</si>
  <si>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</si>
  <si>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</si>
  <si>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</si>
  <si>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</si>
  <si>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</si>
  <si>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</si>
  <si>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</si>
  <si>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</si>
  <si>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</si>
  <si>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</si>
  <si>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</si>
  <si>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</si>
  <si>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</si>
  <si>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</si>
  <si>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</si>
  <si>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</si>
  <si>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</si>
  <si>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</si>
  <si>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</si>
  <si>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</si>
  <si>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</si>
  <si>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</si>
  <si>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</si>
  <si>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</si>
  <si>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</si>
  <si>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</si>
  <si>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</si>
  <si>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</si>
  <si>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</si>
  <si>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</si>
  <si>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</si>
  <si>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</si>
  <si>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</si>
  <si>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</si>
  <si>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</si>
  <si>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</si>
  <si>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</si>
  <si>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</si>
  <si>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</si>
  <si>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</si>
  <si>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</si>
  <si>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</si>
  <si>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</si>
  <si>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</si>
  <si>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</si>
  <si>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</si>
  <si>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</si>
  <si>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</si>
  <si>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</si>
  <si>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</si>
  <si>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</si>
  <si>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</si>
  <si>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</si>
  <si>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</si>
  <si>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</si>
  <si>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</si>
  <si>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</si>
  <si>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</si>
  <si>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</si>
  <si>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</si>
  <si>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</si>
  <si>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</si>
  <si>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</si>
  <si>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</si>
  <si>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</si>
  <si>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</si>
  <si>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</si>
  <si>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</si>
  <si>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</si>
  <si>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</si>
  <si>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</si>
  <si>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</si>
  <si>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</si>
  <si>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</si>
  <si>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</si>
  <si>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</si>
  <si>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</si>
  <si>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</si>
  <si>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</si>
  <si>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</si>
  <si>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</si>
  <si>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</si>
  <si>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</si>
  <si>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</si>
  <si>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</si>
  <si>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</si>
  <si>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</si>
  <si>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</si>
  <si>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</si>
  <si>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</si>
  <si>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</si>
  <si>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</si>
  <si>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</si>
  <si>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</si>
  <si>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</si>
  <si>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</si>
  <si>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</si>
  <si>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</si>
  <si>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</si>
  <si>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</si>
  <si>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</si>
  <si>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</si>
  <si>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</si>
  <si>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</si>
  <si>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</si>
  <si>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</si>
  <si>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</si>
  <si>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</si>
  <si>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</si>
  <si>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</si>
  <si>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</si>
  <si>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</si>
  <si>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</si>
  <si>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</si>
  <si>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</si>
  <si>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</si>
  <si>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</si>
  <si>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</si>
  <si>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</si>
  <si>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</si>
  <si>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</si>
  <si>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</si>
  <si>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</si>
  <si>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</si>
  <si>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</si>
  <si>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</si>
  <si>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</si>
  <si>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</si>
  <si>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</si>
  <si>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</si>
  <si>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</si>
  <si>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</si>
  <si>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</si>
  <si>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</si>
  <si>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</si>
  <si>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</si>
  <si>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</si>
  <si>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</si>
  <si>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</si>
  <si>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</si>
  <si>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</si>
  <si>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</si>
  <si>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</si>
  <si>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</si>
  <si>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</si>
  <si>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</si>
  <si>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</si>
  <si>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</si>
  <si>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</si>
  <si>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</si>
  <si>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</si>
  <si>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</si>
  <si>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</si>
  <si>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</si>
  <si>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</si>
  <si>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</si>
  <si>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</si>
  <si>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</si>
  <si>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</si>
  <si>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</si>
  <si>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</si>
  <si>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</si>
  <si>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</si>
  <si>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</si>
  <si>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</si>
  <si>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</si>
  <si>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</si>
  <si>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</si>
  <si>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</si>
  <si>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</si>
  <si>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</si>
  <si>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</si>
  <si>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</si>
  <si>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</si>
  <si>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</si>
  <si>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</si>
  <si>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</si>
  <si>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</si>
  <si>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</si>
  <si>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</si>
  <si>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</si>
  <si>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</si>
  <si>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</si>
  <si>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</si>
  <si>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</si>
  <si>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</si>
  <si>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</si>
  <si>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</si>
  <si>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</si>
  <si>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</si>
  <si>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</si>
  <si>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</si>
  <si>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</si>
  <si>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</si>
  <si>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</si>
  <si>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</si>
  <si>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</si>
  <si>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</si>
  <si>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</si>
  <si>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</si>
  <si>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</si>
  <si>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</si>
  <si>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</si>
  <si>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</si>
  <si>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</si>
  <si>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</si>
  <si>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</si>
  <si>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</si>
  <si>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</si>
  <si>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</si>
  <si>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</si>
  <si>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</si>
  <si>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</si>
  <si>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</si>
  <si>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</si>
  <si>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</si>
  <si>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</si>
  <si>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</si>
  <si>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</si>
  <si>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</si>
  <si>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</si>
  <si>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</si>
  <si>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</si>
  <si>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</si>
  <si>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</si>
  <si>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</si>
  <si>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</si>
  <si>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</si>
  <si>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</si>
  <si>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</si>
  <si>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</si>
  <si>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</si>
  <si>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</si>
  <si>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</si>
  <si>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</si>
  <si>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</si>
  <si>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</si>
  <si>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</si>
  <si>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</si>
  <si>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</si>
  <si>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</si>
  <si>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</si>
  <si>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</si>
  <si>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</si>
  <si>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</si>
  <si>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</si>
  <si>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</si>
  <si>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</si>
  <si>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</si>
  <si>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</si>
  <si>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</si>
  <si>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</si>
  <si>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</si>
  <si>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</si>
  <si>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</si>
  <si>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</si>
  <si>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</si>
  <si>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</si>
  <si>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</si>
  <si>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</si>
  <si>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</si>
  <si>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</si>
  <si>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</si>
  <si>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</si>
  <si>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</si>
  <si>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</si>
  <si>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</si>
  <si>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</si>
  <si>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</si>
  <si>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</si>
  <si>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</si>
  <si>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</si>
  <si>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</si>
  <si>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</si>
  <si>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</si>
  <si>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</si>
  <si>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</si>
  <si>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</si>
  <si>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</si>
  <si>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</si>
  <si>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</si>
  <si>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</si>
  <si>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</si>
  <si>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</si>
  <si>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</si>
  <si>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</si>
  <si>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</si>
  <si>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</si>
  <si>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</si>
  <si>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</si>
  <si>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</si>
  <si>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</si>
  <si>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</si>
  <si>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</si>
  <si>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</si>
  <si>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</si>
  <si>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</si>
  <si>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</si>
  <si>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</si>
  <si>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</si>
  <si>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</si>
  <si>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</si>
  <si>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</si>
  <si>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</si>
  <si>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</si>
  <si>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</si>
  <si>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</si>
  <si>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</si>
  <si>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</si>
  <si>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</si>
  <si>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</si>
  <si>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</si>
  <si>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</si>
  <si>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</si>
  <si>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</si>
  <si>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</si>
  <si>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</si>
  <si>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</si>
  <si>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</si>
  <si>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</si>
  <si>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</si>
  <si>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</si>
  <si>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</si>
  <si>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</si>
  <si>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</si>
  <si>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</si>
  <si>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</si>
  <si>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</si>
  <si>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</si>
  <si>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</si>
  <si>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</si>
  <si>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</si>
  <si>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</si>
  <si>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</si>
  <si>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</si>
  <si>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</si>
  <si>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</si>
  <si>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</si>
  <si>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</si>
  <si>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</si>
  <si>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</si>
  <si>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</si>
  <si>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</si>
  <si>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</si>
  <si>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</si>
  <si>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</si>
  <si>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</si>
  <si>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</si>
  <si>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</si>
  <si>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</si>
  <si>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</si>
  <si>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</si>
  <si>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</si>
  <si>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</si>
  <si>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</si>
  <si>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</si>
  <si>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</si>
  <si>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</si>
  <si>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</si>
  <si>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</si>
  <si>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</si>
  <si>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</si>
  <si>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</si>
  <si>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</si>
  <si>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</si>
  <si>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</si>
  <si>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</si>
  <si>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</si>
  <si>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</si>
  <si>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</si>
  <si>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</si>
  <si>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</si>
  <si>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</si>
  <si>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</si>
  <si>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</si>
  <si>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</si>
  <si>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</si>
  <si>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</si>
  <si>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</si>
  <si>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</si>
  <si>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</si>
  <si>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</si>
  <si>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</si>
  <si>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</si>
  <si>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</si>
  <si>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</si>
  <si>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</si>
  <si>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</si>
  <si>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</si>
  <si>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</si>
  <si>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</si>
  <si>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</si>
  <si>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</si>
  <si>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</si>
  <si>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</si>
  <si>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</si>
  <si>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</si>
  <si>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</si>
  <si>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</si>
  <si>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</si>
  <si>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</si>
  <si>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</si>
  <si>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</si>
  <si>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</si>
  <si>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</si>
  <si>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</si>
  <si>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</si>
  <si>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</si>
  <si>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</si>
  <si>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</si>
  <si>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</si>
  <si>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</si>
  <si>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</si>
  <si>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</si>
  <si>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</si>
  <si>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</si>
  <si>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</si>
  <si>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</si>
  <si>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</si>
  <si>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</si>
  <si>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</si>
  <si>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</si>
  <si>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</si>
  <si>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</si>
  <si>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</si>
  <si>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</si>
  <si>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</si>
  <si>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</si>
  <si>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</si>
  <si>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</si>
  <si>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</si>
  <si>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</si>
  <si>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</si>
  <si>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</si>
  <si>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</si>
  <si>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</si>
  <si>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</si>
  <si>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</si>
  <si>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</si>
  <si>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</si>
  <si>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</si>
  <si>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</si>
  <si>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</si>
  <si>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</si>
  <si>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</si>
  <si>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</si>
  <si>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</si>
  <si>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</si>
  <si>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</si>
  <si>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</si>
  <si>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</si>
  <si>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</si>
  <si>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</si>
  <si>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</si>
  <si>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</si>
  <si>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</si>
  <si>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</si>
  <si>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</si>
  <si>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</si>
  <si>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</si>
  <si>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</si>
  <si>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</si>
  <si>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</si>
  <si>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</si>
  <si>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</si>
  <si>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</si>
  <si>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</si>
  <si>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</si>
  <si>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</si>
  <si>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</si>
  <si>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</si>
  <si>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</si>
  <si>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</si>
  <si>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</si>
  <si>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</si>
  <si>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</si>
  <si>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</si>
  <si>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</si>
  <si>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</si>
  <si>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</si>
  <si>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</si>
  <si>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</si>
  <si>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</si>
  <si>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</si>
  <si>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</si>
  <si>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</si>
  <si>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</si>
  <si>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</si>
  <si>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</si>
  <si>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</si>
  <si>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</si>
  <si>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</si>
  <si>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</si>
  <si>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</si>
  <si>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</si>
  <si>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</si>
  <si>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</si>
  <si>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</si>
  <si>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</si>
  <si>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</si>
  <si>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</si>
  <si>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</si>
  <si>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</si>
  <si>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</si>
  <si>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</si>
  <si>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</si>
  <si>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</si>
  <si>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</si>
  <si>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</si>
  <si>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</si>
  <si>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</si>
  <si>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</si>
  <si>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</si>
  <si>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</si>
  <si>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</si>
  <si>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</si>
  <si>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</si>
  <si>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</si>
  <si>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</si>
  <si>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</si>
  <si>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</si>
  <si>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</si>
  <si>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</si>
  <si>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</si>
  <si>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</si>
  <si>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</si>
  <si>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</si>
  <si>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</si>
  <si>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</si>
  <si>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</si>
  <si>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</si>
  <si>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</si>
  <si>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</si>
  <si>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</si>
  <si>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</si>
  <si>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</si>
  <si>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</si>
  <si>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</si>
  <si>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</si>
  <si>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</si>
  <si>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</si>
  <si>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</si>
  <si>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</si>
  <si>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</si>
  <si>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</si>
  <si>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</si>
  <si>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</si>
  <si>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</si>
  <si>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</si>
  <si>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</si>
  <si>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</si>
  <si>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</si>
  <si>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</si>
  <si>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</si>
  <si>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</si>
  <si>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</si>
  <si>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</si>
  <si>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</si>
  <si>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</si>
  <si>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</si>
  <si>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</si>
  <si>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</si>
  <si>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</si>
  <si>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</si>
  <si>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</si>
  <si>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</si>
  <si>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</si>
  <si>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</si>
  <si>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</si>
  <si>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</si>
  <si>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</si>
  <si>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</si>
  <si>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</si>
  <si>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</si>
  <si>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</si>
  <si>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</si>
  <si>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</si>
  <si>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</si>
  <si>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</si>
  <si>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</si>
  <si>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</si>
  <si>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</si>
  <si>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</si>
  <si>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</si>
  <si>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</si>
  <si>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</si>
  <si>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</si>
  <si>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</si>
  <si>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</si>
  <si>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</si>
  <si>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</si>
  <si>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</si>
  <si>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</si>
  <si>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</si>
  <si>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</si>
  <si>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</si>
  <si>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</si>
  <si>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</si>
  <si>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</si>
  <si>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</si>
  <si>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</si>
  <si>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</si>
  <si>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</si>
  <si>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</si>
  <si>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</si>
  <si>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</si>
  <si>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</si>
  <si>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</si>
  <si>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</si>
  <si>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</si>
  <si>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</si>
  <si>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</si>
  <si>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</si>
  <si>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</si>
  <si>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</si>
  <si>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</si>
  <si>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</si>
  <si>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</si>
  <si>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</si>
  <si>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</si>
  <si>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</si>
  <si>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</si>
  <si>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</si>
  <si>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</si>
  <si>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</si>
  <si>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</si>
  <si>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</si>
  <si>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</si>
  <si>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</si>
  <si>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</si>
  <si>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</si>
  <si>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</si>
  <si>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</si>
  <si>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</si>
  <si>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</si>
  <si>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</si>
  <si>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</si>
  <si>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</si>
  <si>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</si>
  <si>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</si>
  <si>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</si>
  <si>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</si>
  <si>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</si>
  <si>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</si>
  <si>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</si>
  <si>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</si>
  <si>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</si>
  <si>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</si>
  <si>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</si>
  <si>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</si>
  <si>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</si>
  <si>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</si>
  <si>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</si>
  <si>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</si>
  <si>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</si>
  <si>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</si>
  <si>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</si>
  <si>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</si>
  <si>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</si>
  <si>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</si>
  <si>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</si>
  <si>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</si>
  <si>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</si>
  <si>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</si>
  <si>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</si>
  <si>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</si>
  <si>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</si>
  <si>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</si>
  <si>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</si>
  <si>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</si>
  <si>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</si>
  <si>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</si>
  <si>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</si>
  <si>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</si>
  <si>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</si>
  <si>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</si>
  <si>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</si>
  <si>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</si>
  <si>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</si>
  <si>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</si>
  <si>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</si>
  <si>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</si>
  <si>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</si>
  <si>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</si>
  <si>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</si>
  <si>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</si>
  <si>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</si>
  <si>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</si>
  <si>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</si>
  <si>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</si>
  <si>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</si>
  <si>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</si>
  <si>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</si>
  <si>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</si>
  <si>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</si>
  <si>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</si>
  <si>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</si>
  <si>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</si>
  <si>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</si>
  <si>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</si>
  <si>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</si>
  <si>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</si>
  <si>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</si>
  <si>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</si>
  <si>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</si>
  <si>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</si>
  <si>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</si>
  <si>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</si>
  <si>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</si>
  <si>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</si>
  <si>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</si>
  <si>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</si>
  <si>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</si>
  <si>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</si>
  <si>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</si>
  <si>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</si>
  <si>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</si>
  <si>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</si>
  <si>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</si>
  <si>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</si>
  <si>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</si>
  <si>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</si>
  <si>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</si>
  <si>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</si>
  <si>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</si>
  <si>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</si>
  <si>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</si>
  <si>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</si>
  <si>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</si>
  <si>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</si>
  <si>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</si>
  <si>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</si>
  <si>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</si>
  <si>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</si>
  <si>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</si>
  <si>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</si>
  <si>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</si>
  <si>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</si>
  <si>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</si>
  <si>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</si>
  <si>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</si>
  <si>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</si>
  <si>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</si>
  <si>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</si>
  <si>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</si>
  <si>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</si>
  <si>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</si>
  <si>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</si>
  <si>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</si>
  <si>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</si>
  <si>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</si>
  <si>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</si>
  <si>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</si>
  <si>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</si>
  <si>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</si>
  <si>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</si>
  <si>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</si>
  <si>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</si>
  <si>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</si>
  <si>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</si>
  <si>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</si>
  <si>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</si>
  <si>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</si>
  <si>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</si>
  <si>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</si>
  <si>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</si>
  <si>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</si>
  <si>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</si>
  <si>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</si>
  <si>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</si>
  <si>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</si>
  <si>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</si>
  <si>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</si>
  <si>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</si>
  <si>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</si>
  <si>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</si>
  <si>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</si>
  <si>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</si>
  <si>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</si>
  <si>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</si>
  <si>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</si>
  <si>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</si>
  <si>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</si>
  <si>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</si>
  <si>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</si>
  <si>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</si>
  <si>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</si>
  <si>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</si>
  <si>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</si>
  <si>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</si>
  <si>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</si>
  <si>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</si>
  <si>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</si>
  <si>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</si>
  <si>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</si>
  <si>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</si>
  <si>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</si>
  <si>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</si>
  <si>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</si>
  <si>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</si>
  <si>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</si>
  <si>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</si>
  <si>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</si>
  <si>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</si>
  <si>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</si>
  <si>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</si>
  <si>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</si>
  <si>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</si>
  <si>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</si>
  <si>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</si>
  <si>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</si>
  <si>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</si>
  <si>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</si>
  <si>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</si>
  <si>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</si>
  <si>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</si>
  <si>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</si>
  <si>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</si>
  <si>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</si>
  <si>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</si>
  <si>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</si>
  <si>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</si>
  <si>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</si>
  <si>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</si>
  <si>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</si>
  <si>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</si>
  <si>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</si>
  <si>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</si>
  <si>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</si>
  <si>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</si>
  <si>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</si>
  <si>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</si>
  <si>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</si>
  <si>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</si>
  <si>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</si>
  <si>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</si>
  <si>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</si>
  <si>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</si>
  <si>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</si>
  <si>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</si>
  <si>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</si>
  <si>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</si>
  <si>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</si>
  <si>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</si>
  <si>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</si>
  <si>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</si>
  <si>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</si>
  <si>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</si>
  <si>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</si>
  <si>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</si>
  <si>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</si>
  <si>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</si>
  <si>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</si>
  <si>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</si>
  <si>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</si>
  <si>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</si>
  <si>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</si>
  <si>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</si>
  <si>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</si>
  <si>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</si>
  <si>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</si>
  <si>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</si>
  <si>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</si>
  <si>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</si>
  <si>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</si>
  <si>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</si>
  <si>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</si>
  <si>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</si>
  <si>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</si>
  <si>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</si>
  <si>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</si>
  <si>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</si>
  <si>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</si>
  <si>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</si>
  <si>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</si>
  <si>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</si>
  <si>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</si>
  <si>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</si>
  <si>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</si>
  <si>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</si>
  <si>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</si>
  <si>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</si>
  <si>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</si>
  <si>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</si>
  <si>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</si>
  <si>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</si>
  <si>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</si>
  <si>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</si>
  <si>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</si>
  <si>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</si>
  <si>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</si>
  <si>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</si>
  <si>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</si>
  <si>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</si>
  <si>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</si>
  <si>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</si>
  <si>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</si>
  <si>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</si>
  <si>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</si>
  <si>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</si>
  <si>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</si>
  <si>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</si>
  <si>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</si>
  <si>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</si>
  <si>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</si>
  <si>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</si>
  <si>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</si>
  <si>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</si>
  <si>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</si>
  <si>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</si>
  <si>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</si>
  <si>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</si>
  <si>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</si>
  <si>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</si>
  <si>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</si>
  <si>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</si>
  <si>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</si>
  <si>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</si>
  <si>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</si>
  <si>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</si>
  <si>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</si>
  <si>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</si>
  <si>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</si>
  <si>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</si>
  <si>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</si>
  <si>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</si>
  <si>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</si>
  <si>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</si>
  <si>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</si>
  <si>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</si>
  <si>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</si>
  <si>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</si>
  <si>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</si>
  <si>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</si>
  <si>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</si>
  <si>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</si>
  <si>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</si>
  <si>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</si>
  <si>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</si>
  <si>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</si>
  <si>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</si>
  <si>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</si>
  <si>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</si>
  <si>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</si>
  <si>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</si>
  <si>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</si>
  <si>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</si>
  <si>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</si>
  <si>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</si>
  <si>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</si>
  <si>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</si>
  <si>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</si>
  <si>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</si>
  <si>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</si>
  <si>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</si>
  <si>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</si>
  <si>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</si>
  <si>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</si>
  <si>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</si>
  <si>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</si>
  <si>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</si>
  <si>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</si>
  <si>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</si>
  <si>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</si>
  <si>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</si>
  <si>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</si>
  <si>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</si>
  <si>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</si>
  <si>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</si>
  <si>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</si>
  <si>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</si>
  <si>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</si>
  <si>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</si>
  <si>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</si>
  <si>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</si>
  <si>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</si>
  <si>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</si>
  <si>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</si>
  <si>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</si>
  <si>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</si>
  <si>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</si>
  <si>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</si>
  <si>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</si>
  <si>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</si>
  <si>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</si>
  <si>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</si>
  <si>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</si>
  <si>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</si>
  <si>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</si>
  <si>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</si>
  <si>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</si>
  <si>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</si>
  <si>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</si>
  <si>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</si>
  <si>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</si>
  <si>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</si>
  <si>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</si>
  <si>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</si>
  <si>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</si>
  <si>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</si>
  <si>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</si>
  <si>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</si>
  <si>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</si>
  <si>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</si>
  <si>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</si>
  <si>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</si>
  <si>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</si>
  <si>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</si>
  <si>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</si>
  <si>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</si>
  <si>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</si>
  <si>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</si>
  <si>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</si>
  <si>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</si>
  <si>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</si>
  <si>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</si>
  <si>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</si>
  <si>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</si>
  <si>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</si>
  <si>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</si>
  <si>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</si>
  <si>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</si>
  <si>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</si>
  <si>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</si>
  <si>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</si>
  <si>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</si>
  <si>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</si>
  <si>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</si>
  <si>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</si>
  <si>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</si>
  <si>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</si>
  <si>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</si>
  <si>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</si>
  <si>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</si>
  <si>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</si>
  <si>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</si>
  <si>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</si>
  <si>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</si>
  <si>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</si>
  <si>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</si>
  <si>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</si>
  <si>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</si>
  <si>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</si>
  <si>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</si>
  <si>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</si>
  <si>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</si>
  <si>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</si>
  <si>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</si>
  <si>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</si>
  <si>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</si>
  <si>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</si>
  <si>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</si>
  <si>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</si>
  <si>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</si>
  <si>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</si>
  <si>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</si>
  <si>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</si>
  <si>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</si>
  <si>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</si>
  <si>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</si>
  <si>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</si>
  <si>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</si>
  <si>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</si>
  <si>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</si>
  <si>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</si>
  <si>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</si>
  <si>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</si>
  <si>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</si>
  <si>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</si>
  <si>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</si>
  <si>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</si>
  <si>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</si>
  <si>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</si>
  <si>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</si>
  <si>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</si>
  <si>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</si>
  <si>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</si>
  <si>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</si>
  <si>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</si>
  <si>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</si>
  <si>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</si>
  <si>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</si>
  <si>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</si>
  <si>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</si>
  <si>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</si>
  <si>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</si>
  <si>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</si>
  <si>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</si>
  <si>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</si>
  <si>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</si>
  <si>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</si>
  <si>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</si>
  <si>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</si>
  <si>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</si>
  <si>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</si>
  <si>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</si>
  <si>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</si>
  <si>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</si>
  <si>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</si>
  <si>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</si>
  <si>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</si>
  <si>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</si>
  <si>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</si>
  <si>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</si>
  <si>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</si>
  <si>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</si>
  <si>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</si>
  <si>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</si>
  <si>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</si>
  <si>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</si>
  <si>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</si>
  <si>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</si>
  <si>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</si>
  <si>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</si>
  <si>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</si>
  <si>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</si>
  <si>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</si>
  <si>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</si>
  <si>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</si>
  <si>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</si>
  <si>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</si>
  <si>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</si>
  <si>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</si>
  <si>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</si>
  <si>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</si>
  <si>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</si>
  <si>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</si>
  <si>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</si>
  <si>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</si>
  <si>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</si>
  <si>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</si>
  <si>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</si>
  <si>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</si>
  <si>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</si>
  <si>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</si>
  <si>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</si>
  <si>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</si>
  <si>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</si>
  <si>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</si>
  <si>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</si>
  <si>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</si>
  <si>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</si>
  <si>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</si>
  <si>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</si>
  <si>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</si>
  <si>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</si>
  <si>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</si>
  <si>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</si>
  <si>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</si>
  <si>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</si>
  <si>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</si>
  <si>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</si>
  <si>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</si>
  <si>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</si>
  <si>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</si>
  <si>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</si>
  <si>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</si>
  <si>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</si>
  <si>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</si>
  <si>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</si>
  <si>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</si>
  <si>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</si>
  <si>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</si>
  <si>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</si>
  <si>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</si>
  <si>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</si>
  <si>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</si>
  <si>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</si>
  <si>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</si>
  <si>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</si>
  <si>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</si>
  <si>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</si>
  <si>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</si>
  <si>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</si>
  <si>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</si>
  <si>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</si>
  <si>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</si>
  <si>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</si>
  <si>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</si>
  <si>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</si>
  <si>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</si>
  <si>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</si>
  <si>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</si>
  <si>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</si>
  <si>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</si>
  <si>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</si>
  <si>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</si>
  <si>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</si>
  <si>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</si>
  <si>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</si>
  <si>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</si>
  <si>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</si>
  <si>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</si>
  <si>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</si>
  <si>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</si>
  <si>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</si>
  <si>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</si>
  <si>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</si>
  <si>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</si>
  <si>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</si>
  <si>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</si>
  <si>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</si>
  <si>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</si>
  <si>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</si>
  <si>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</si>
  <si>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</si>
  <si>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</si>
  <si>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</si>
  <si>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</si>
  <si>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</si>
  <si>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</si>
  <si>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</si>
  <si>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</si>
  <si>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</si>
  <si>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</si>
  <si>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</si>
  <si>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</si>
  <si>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</si>
  <si>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</si>
  <si>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</si>
  <si>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</si>
  <si>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</si>
  <si>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</si>
  <si>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</si>
  <si>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</si>
  <si>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</si>
  <si>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</si>
  <si>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</si>
  <si>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</si>
  <si>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</si>
  <si>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</si>
  <si>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</si>
  <si>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</si>
  <si>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</si>
  <si>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</si>
  <si>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</si>
  <si>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</si>
  <si>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</si>
  <si>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</si>
  <si>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</si>
  <si>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</si>
  <si>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</si>
  <si>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</si>
  <si>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</si>
  <si>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</si>
  <si>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</si>
  <si>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</si>
  <si>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</si>
  <si>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</si>
  <si>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</si>
  <si>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</si>
  <si>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</si>
  <si>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</si>
  <si>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</si>
  <si>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</si>
  <si>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</si>
  <si>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</si>
  <si>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</si>
  <si>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</si>
  <si>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</si>
  <si>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</si>
  <si>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</si>
  <si>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</si>
  <si>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</si>
  <si>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</si>
  <si>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</si>
  <si>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</si>
  <si>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</si>
  <si>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</si>
  <si>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</si>
  <si>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</si>
  <si>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</si>
  <si>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</si>
  <si>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</si>
  <si>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</si>
  <si>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</si>
  <si>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</si>
  <si>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</si>
  <si>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</si>
  <si>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</si>
  <si>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</si>
  <si>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</si>
  <si>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</si>
  <si>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</si>
  <si>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</si>
  <si>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</si>
  <si>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</si>
  <si>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</si>
  <si>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</si>
  <si>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</si>
  <si>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</si>
  <si>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</si>
  <si>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</si>
  <si>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</si>
  <si>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</si>
  <si>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</si>
  <si>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</si>
  <si>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</si>
  <si>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</si>
  <si>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</si>
  <si>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</si>
  <si>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</si>
  <si>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</si>
  <si>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</si>
  <si>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</si>
  <si>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</si>
  <si>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</si>
  <si>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</si>
  <si>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</si>
  <si>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</si>
  <si>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</si>
  <si>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</si>
  <si>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</si>
  <si>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</si>
  <si>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</si>
  <si>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</si>
  <si>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</si>
  <si>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</si>
  <si>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</si>
  <si>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</si>
  <si>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</si>
  <si>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</si>
  <si>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</si>
  <si>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</si>
  <si>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</si>
  <si>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</si>
  <si>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</si>
  <si>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</si>
  <si>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</si>
  <si>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</si>
  <si>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</si>
  <si>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</si>
  <si>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</si>
  <si>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</si>
  <si>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</si>
  <si>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</si>
  <si>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</si>
  <si>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</si>
  <si>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</si>
  <si>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</si>
  <si>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</si>
  <si>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</si>
  <si>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</si>
  <si>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</si>
  <si>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</si>
  <si>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</si>
  <si>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</si>
  <si>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</si>
  <si>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</si>
  <si>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</si>
  <si>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</si>
  <si>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</si>
  <si>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</si>
  <si>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</si>
  <si>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</si>
  <si>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</si>
  <si>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</si>
  <si>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</si>
  <si>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</si>
  <si>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</si>
  <si>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</si>
  <si>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</si>
  <si>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</si>
  <si>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</si>
  <si>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</si>
  <si>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</si>
  <si>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</si>
  <si>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</si>
  <si>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</si>
  <si>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</si>
  <si>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</si>
  <si>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</si>
  <si>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</si>
  <si>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</si>
  <si>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</si>
  <si>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</si>
  <si>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</si>
  <si>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</si>
  <si>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</si>
  <si>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</si>
  <si>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</si>
  <si>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</si>
  <si>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</si>
  <si>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</si>
  <si>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</si>
  <si>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</si>
  <si>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</si>
  <si>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</si>
  <si>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</si>
  <si>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</si>
  <si>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</si>
  <si>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</si>
  <si>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</si>
  <si>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</si>
  <si>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</si>
  <si>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</si>
  <si>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</si>
  <si>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</si>
  <si>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</si>
  <si>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</si>
  <si>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</si>
  <si>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</si>
  <si>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</si>
  <si>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</si>
  <si>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</si>
  <si>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</si>
  <si>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</si>
  <si>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</si>
  <si>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</si>
  <si>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</si>
  <si>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</si>
  <si>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</si>
  <si>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</si>
  <si>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</si>
  <si>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</si>
  <si>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</si>
  <si>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</si>
  <si>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</si>
  <si>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</si>
  <si>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</si>
  <si>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</si>
  <si>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</si>
  <si>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</si>
  <si>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</si>
  <si>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</si>
  <si>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</si>
  <si>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</si>
  <si>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</si>
  <si>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</si>
  <si>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</si>
  <si>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</si>
  <si>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</si>
  <si>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</si>
  <si>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</si>
  <si>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</si>
  <si>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</si>
  <si>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</si>
  <si>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</si>
  <si>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</si>
  <si>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</si>
  <si>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</si>
  <si>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</si>
  <si>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</si>
  <si>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</si>
  <si>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</si>
  <si>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</si>
  <si>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</si>
  <si>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</si>
  <si>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</si>
  <si>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</si>
  <si>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</si>
  <si>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</si>
  <si>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</si>
  <si>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</si>
  <si>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</si>
  <si>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</si>
  <si>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</si>
  <si>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</si>
  <si>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</si>
  <si>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</si>
  <si>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</si>
  <si>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</si>
  <si>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</si>
  <si>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</si>
  <si>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</si>
  <si>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</si>
  <si>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</si>
  <si>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</si>
  <si>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</si>
  <si>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</si>
  <si>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</si>
  <si>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</si>
  <si>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</si>
  <si>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</si>
  <si>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</si>
  <si>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</si>
  <si>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</si>
  <si>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</si>
  <si>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</si>
  <si>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</si>
  <si>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</si>
  <si>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</si>
  <si>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</si>
  <si>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</si>
  <si>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</si>
  <si>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</si>
  <si>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</si>
  <si>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</si>
  <si>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</si>
  <si>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</si>
  <si>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</si>
  <si>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</si>
  <si>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</si>
  <si>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</si>
  <si>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</si>
  <si>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</si>
  <si>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</si>
  <si>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</si>
  <si>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</si>
  <si>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</si>
  <si>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</si>
  <si>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</si>
  <si>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</si>
  <si>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</si>
  <si>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</si>
  <si>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</si>
  <si>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</si>
  <si>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</si>
  <si>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</si>
  <si>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</si>
  <si>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</si>
  <si>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</si>
  <si>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</si>
  <si>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</si>
  <si>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</si>
  <si>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</si>
  <si>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</si>
  <si>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</si>
  <si>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</si>
  <si>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</si>
  <si>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</si>
  <si>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</si>
  <si>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</si>
  <si>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</si>
  <si>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</si>
  <si>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</si>
  <si>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</si>
  <si>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</si>
  <si>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</si>
  <si>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</si>
  <si>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</si>
  <si>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</si>
  <si>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</si>
  <si>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</si>
  <si>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</si>
  <si>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</si>
  <si>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</si>
  <si>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</si>
  <si>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</si>
  <si>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</si>
  <si>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</si>
  <si>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</si>
  <si>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</si>
  <si>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</si>
  <si>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</si>
  <si>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</si>
  <si>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</si>
  <si>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</si>
  <si>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</si>
  <si>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</si>
  <si>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</si>
  <si>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</si>
  <si>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</si>
  <si>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</si>
  <si>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</si>
  <si>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</si>
  <si>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</si>
  <si>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</si>
  <si>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</si>
  <si>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</si>
  <si>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</si>
  <si>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</si>
  <si>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</si>
  <si>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</si>
  <si>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</si>
  <si>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</si>
  <si>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</si>
  <si>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</si>
  <si>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</si>
  <si>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</si>
  <si>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</si>
  <si>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</si>
  <si>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</si>
  <si>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</si>
  <si>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</si>
  <si>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</si>
  <si>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</si>
  <si>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</si>
  <si>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</si>
  <si>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</si>
  <si>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</si>
  <si>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</si>
  <si>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</si>
  <si>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</si>
  <si>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</si>
  <si>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</si>
  <si>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</si>
  <si>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</si>
  <si>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</si>
  <si>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</si>
  <si>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</si>
  <si>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</si>
  <si>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</si>
  <si>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</si>
  <si>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</si>
  <si>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</si>
  <si>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</si>
  <si>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</si>
  <si>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</si>
  <si>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</si>
  <si>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</si>
  <si>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</si>
  <si>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</si>
  <si>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</si>
  <si>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</si>
  <si>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</si>
  <si>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</si>
  <si>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</si>
  <si>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</si>
  <si>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</si>
  <si>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</si>
  <si>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</si>
  <si>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</si>
  <si>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</si>
  <si>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</si>
  <si>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</si>
  <si>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</si>
  <si>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</si>
  <si>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</si>
  <si>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</si>
  <si>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</si>
  <si>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</si>
  <si>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</si>
  <si>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</si>
  <si>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</si>
  <si>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</si>
  <si>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</si>
  <si>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</si>
  <si>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</si>
  <si>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</si>
  <si>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</si>
  <si>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</si>
  <si>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</si>
  <si>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</si>
  <si>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</si>
  <si>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</si>
  <si>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</si>
  <si>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</si>
  <si>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</si>
  <si>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</si>
  <si>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</si>
  <si>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</si>
  <si>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</si>
  <si>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</si>
  <si>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</si>
  <si>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</si>
  <si>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</si>
  <si>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</si>
  <si>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</si>
  <si>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</si>
  <si>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</si>
  <si>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</si>
  <si>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</si>
  <si>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</si>
  <si>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</si>
  <si>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</si>
  <si>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</si>
  <si>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</si>
  <si>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</si>
  <si>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</si>
  <si>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</si>
  <si>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</si>
  <si>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</si>
  <si>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</si>
  <si>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</si>
  <si>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</si>
  <si>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</si>
  <si>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</si>
  <si>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</si>
  <si>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</si>
  <si>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</si>
  <si>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</si>
  <si>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</si>
  <si>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</si>
  <si>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</si>
  <si>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</si>
  <si>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</si>
  <si>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</si>
  <si>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</si>
  <si>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</si>
  <si>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</si>
  <si>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</si>
  <si>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</si>
  <si>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</si>
  <si>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</si>
  <si>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</si>
  <si>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</si>
  <si>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</si>
  <si>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</si>
  <si>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</si>
  <si>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</si>
  <si>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</si>
  <si>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</si>
  <si>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</si>
  <si>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</si>
  <si>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</si>
  <si>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</si>
  <si>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</si>
  <si>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</si>
  <si>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</si>
  <si>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</si>
  <si>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</si>
  <si>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</si>
  <si>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</si>
  <si>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</si>
  <si>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</si>
  <si>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</si>
  <si>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</si>
  <si>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</si>
  <si>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</si>
  <si>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</si>
  <si>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</si>
  <si>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</si>
  <si>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</si>
  <si>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</si>
  <si>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</si>
  <si>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</si>
  <si>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</si>
  <si>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</si>
  <si>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</si>
  <si>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</si>
  <si>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</si>
  <si>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</si>
  <si>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</si>
  <si>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</si>
  <si>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</si>
  <si>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</si>
  <si>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</si>
  <si>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</si>
  <si>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</si>
  <si>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</si>
  <si>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</si>
  <si>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</si>
  <si>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</si>
  <si>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</si>
  <si>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</si>
  <si>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</si>
  <si>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</si>
  <si>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</si>
  <si>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</si>
  <si>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</si>
  <si>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</si>
  <si>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</si>
  <si>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</si>
  <si>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</si>
  <si>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</si>
  <si>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</si>
  <si>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</si>
  <si>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</si>
  <si>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</si>
  <si>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</si>
  <si>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</si>
  <si>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</si>
  <si>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</si>
  <si>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</si>
  <si>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</si>
  <si>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</si>
  <si>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</si>
  <si>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</si>
  <si>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</si>
  <si>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</si>
  <si>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</si>
  <si>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</si>
  <si>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</si>
  <si>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</si>
  <si>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</si>
  <si>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</si>
  <si>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</si>
  <si>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</si>
  <si>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</si>
  <si>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</si>
  <si>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</si>
  <si>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</si>
  <si>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</si>
  <si>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</si>
  <si>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</si>
  <si>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</si>
  <si>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</si>
  <si>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</si>
  <si>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</si>
  <si>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</si>
  <si>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</si>
  <si>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</si>
  <si>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</si>
  <si>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</si>
  <si>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</si>
  <si>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</si>
  <si>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</si>
  <si>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</si>
  <si>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</si>
  <si>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</si>
  <si>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</si>
  <si>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</si>
  <si>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</si>
  <si>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</si>
  <si>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</si>
  <si>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</si>
  <si>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</si>
  <si>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</si>
  <si>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</si>
  <si>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</si>
  <si>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</si>
  <si>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</si>
  <si>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</si>
  <si>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</si>
  <si>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</si>
  <si>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</si>
  <si>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</si>
  <si>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</si>
  <si>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</si>
  <si>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</si>
  <si>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</si>
  <si>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</si>
  <si>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</si>
  <si>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</si>
  <si>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</si>
  <si>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</si>
  <si>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</si>
  <si>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</si>
  <si>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</si>
  <si>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</si>
  <si>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</si>
  <si>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</si>
  <si>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</si>
  <si>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</si>
  <si>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</si>
  <si>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</si>
  <si>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</si>
  <si>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</si>
  <si>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</si>
  <si>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</si>
  <si>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</si>
  <si>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</si>
  <si>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</si>
  <si>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</si>
  <si>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</si>
  <si>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</si>
  <si>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</si>
  <si>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</si>
  <si>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</si>
  <si>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</si>
  <si>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</si>
  <si>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</si>
  <si>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</si>
  <si>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</si>
  <si>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</si>
  <si>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</si>
  <si>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</si>
  <si>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</si>
  <si>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</si>
  <si>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</si>
  <si>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</si>
  <si>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</si>
  <si>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</si>
  <si>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</si>
  <si>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</si>
  <si>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</si>
  <si>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</si>
  <si>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</si>
  <si>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</si>
  <si>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</si>
  <si>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</si>
  <si>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</si>
  <si>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</si>
  <si>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</si>
  <si>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</si>
  <si>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</si>
  <si>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</si>
  <si>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</si>
  <si>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</si>
  <si>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</si>
  <si>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</si>
  <si>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</si>
  <si>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</si>
  <si>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</si>
  <si>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</si>
  <si>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</si>
  <si>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</si>
  <si>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</si>
  <si>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</si>
  <si>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</si>
  <si>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</si>
  <si>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</si>
  <si>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</si>
  <si>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</si>
  <si>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</si>
  <si>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</si>
  <si>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</si>
  <si>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</si>
  <si>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</si>
  <si>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</si>
  <si>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</si>
  <si>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</si>
  <si>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</si>
  <si>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</si>
  <si>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</si>
  <si>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</si>
  <si>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</si>
  <si>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</si>
  <si>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</si>
  <si>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</si>
  <si>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</si>
  <si>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</si>
  <si>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</si>
  <si>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</si>
  <si>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</si>
  <si>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</si>
  <si>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</si>
  <si>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</si>
  <si>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</si>
  <si>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</si>
  <si>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</si>
  <si>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</si>
  <si>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</si>
  <si>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</si>
  <si>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</si>
  <si>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</si>
  <si>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</si>
  <si>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</si>
  <si>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</si>
  <si>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</si>
  <si>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</si>
  <si>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</si>
  <si>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</si>
  <si>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</si>
  <si>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</si>
  <si>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</si>
  <si>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</si>
  <si>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</si>
  <si>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</si>
  <si>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</si>
  <si>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</si>
  <si>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</si>
  <si>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</si>
  <si>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</si>
  <si>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</si>
  <si>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</si>
  <si>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</si>
  <si>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</si>
  <si>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</si>
  <si>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</si>
  <si>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</si>
  <si>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</si>
  <si>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</si>
  <si>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</si>
  <si>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</si>
  <si>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</si>
  <si>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</si>
  <si>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</si>
  <si>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</si>
  <si>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</si>
  <si>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</si>
  <si>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</si>
  <si>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</si>
  <si>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</si>
  <si>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</si>
  <si>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</si>
  <si>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</si>
  <si>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</si>
  <si>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</si>
  <si>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</si>
  <si>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</si>
  <si>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</si>
  <si>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</si>
  <si>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</si>
  <si>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</si>
  <si>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</si>
  <si>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</si>
  <si>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</si>
  <si>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</si>
  <si>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</si>
  <si>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</si>
  <si>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</si>
  <si>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</si>
  <si>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</si>
  <si>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</si>
  <si>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</si>
  <si>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</si>
  <si>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</si>
  <si>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</si>
  <si>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</si>
  <si>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</si>
  <si>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</si>
  <si>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</si>
  <si>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</si>
  <si>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</si>
  <si>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</si>
  <si>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</si>
  <si>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</si>
  <si>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</si>
  <si>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</si>
  <si>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</si>
  <si>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</si>
  <si>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</si>
  <si>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</si>
  <si>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</si>
  <si>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</si>
  <si>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</si>
  <si>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</si>
  <si>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</si>
  <si>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</si>
  <si>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</si>
  <si>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</si>
  <si>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</si>
  <si>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</si>
  <si>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</si>
  <si>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</si>
  <si>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</si>
  <si>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</si>
  <si>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</si>
  <si>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</si>
  <si>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</si>
  <si>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</si>
  <si>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</si>
  <si>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</si>
  <si>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</si>
  <si>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</si>
  <si>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</si>
  <si>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</si>
  <si>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</si>
  <si>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</si>
  <si>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</si>
  <si>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</si>
  <si>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</si>
  <si>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</si>
  <si>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</si>
  <si>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</si>
  <si>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</si>
  <si>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</si>
  <si>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</si>
  <si>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</si>
  <si>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</si>
  <si>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</si>
  <si>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</si>
  <si>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</si>
  <si>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</si>
  <si>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</si>
  <si>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</si>
  <si>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</si>
  <si>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</si>
  <si>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</si>
  <si>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</si>
  <si>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</si>
  <si>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</si>
  <si>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</si>
  <si>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</si>
  <si>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</si>
  <si>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</si>
  <si>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</si>
  <si>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</si>
  <si>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</si>
  <si>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</si>
  <si>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</si>
  <si>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</si>
  <si>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</si>
  <si>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</si>
  <si>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</si>
  <si>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</si>
  <si>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</si>
  <si>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</si>
  <si>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</si>
  <si>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</si>
  <si>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</si>
  <si>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</si>
  <si>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</si>
  <si>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</si>
  <si>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</si>
  <si>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</si>
  <si>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</si>
  <si>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</si>
  <si>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</si>
  <si>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</si>
  <si>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</si>
  <si>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</si>
  <si>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</si>
  <si>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</si>
  <si>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</si>
  <si>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</si>
  <si>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</si>
  <si>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</si>
  <si>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</si>
  <si>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</si>
  <si>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</si>
  <si>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</si>
  <si>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</si>
  <si>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</si>
  <si>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</si>
  <si>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</si>
  <si>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</si>
  <si>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</si>
  <si>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</si>
  <si>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</si>
  <si>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</si>
  <si>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</si>
  <si>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</si>
  <si>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</si>
  <si>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</si>
  <si>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</si>
  <si>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</si>
  <si>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</si>
  <si>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</si>
  <si>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</si>
  <si>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</si>
  <si>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</si>
  <si>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</si>
  <si>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</si>
  <si>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</si>
  <si>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</si>
  <si>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</si>
  <si>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</si>
  <si>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</si>
  <si>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</si>
  <si>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</si>
  <si>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</si>
  <si>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</si>
  <si>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</si>
  <si>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</si>
  <si>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</si>
  <si>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</si>
  <si>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</si>
  <si>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</si>
  <si>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</si>
  <si>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</si>
  <si>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</si>
  <si>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</si>
  <si>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</si>
  <si>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</si>
  <si>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</si>
  <si>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</si>
  <si>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</si>
  <si>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</si>
  <si>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</si>
  <si>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</si>
  <si>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</si>
  <si>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</si>
  <si>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</si>
  <si>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</si>
  <si>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</si>
  <si>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</si>
  <si>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</si>
  <si>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</si>
  <si>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</si>
  <si>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</si>
  <si>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</si>
  <si>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</si>
  <si>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</si>
  <si>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</si>
  <si>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</si>
  <si>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</si>
  <si>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</si>
  <si>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</si>
  <si>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</si>
  <si>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</si>
  <si>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</si>
  <si>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</si>
  <si>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</si>
  <si>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</si>
  <si>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</si>
  <si>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</si>
  <si>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</si>
  <si>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</si>
  <si>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</si>
  <si>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</si>
  <si>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</si>
  <si>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</si>
  <si>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</si>
  <si>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</si>
  <si>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</si>
  <si>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</si>
  <si>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</si>
  <si>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</si>
  <si>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</si>
  <si>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</si>
  <si>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</si>
  <si>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</si>
  <si>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</si>
  <si>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</si>
  <si>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</si>
  <si>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</si>
  <si>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</si>
  <si>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</si>
  <si>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</si>
  <si>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</si>
  <si>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</si>
  <si>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</si>
  <si>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</si>
  <si>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</si>
  <si>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</si>
  <si>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</si>
  <si>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</si>
  <si>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</si>
  <si>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</si>
  <si>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</si>
  <si>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</si>
  <si>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</si>
  <si>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</si>
  <si>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</si>
  <si>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</si>
  <si>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</si>
  <si>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</si>
  <si>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</si>
  <si>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</si>
  <si>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</si>
  <si>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</si>
  <si>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</si>
  <si>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</si>
  <si>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</si>
  <si>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</si>
  <si>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</si>
  <si>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</si>
  <si>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</si>
  <si>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</si>
  <si>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</si>
  <si>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</si>
  <si>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</si>
  <si>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</si>
  <si>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</si>
  <si>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</si>
  <si>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</si>
  <si>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</si>
  <si>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</si>
  <si>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</si>
  <si>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</si>
  <si>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</si>
  <si>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</si>
  <si>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</si>
  <si>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</si>
  <si>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</si>
  <si>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</si>
  <si>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</si>
  <si>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</si>
  <si>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</si>
  <si>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</si>
  <si>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</si>
  <si>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</si>
  <si>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</si>
  <si>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</si>
  <si>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</si>
  <si>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</si>
  <si>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</si>
  <si>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</si>
  <si>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</si>
  <si>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</si>
  <si>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</si>
  <si>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</si>
  <si>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</si>
  <si>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</si>
  <si>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</si>
  <si>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</si>
  <si>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</si>
  <si>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</si>
  <si>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</si>
  <si>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</si>
  <si>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</si>
  <si>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</si>
  <si>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</si>
  <si>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</si>
  <si>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</si>
  <si>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</si>
  <si>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</si>
  <si>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</si>
  <si>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</si>
  <si>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</si>
  <si>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</si>
  <si>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</si>
  <si>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</si>
  <si>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</si>
  <si>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</si>
  <si>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</si>
  <si>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</si>
  <si>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</si>
  <si>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</si>
  <si>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</si>
  <si>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</si>
  <si>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</si>
  <si>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</si>
  <si>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</si>
  <si>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</si>
  <si>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</si>
  <si>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</si>
  <si>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</si>
  <si>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</si>
  <si>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</si>
  <si>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</si>
  <si>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</si>
  <si>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</si>
  <si>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</si>
  <si>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</si>
  <si>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</si>
  <si>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</si>
  <si>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</si>
  <si>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</si>
  <si>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</si>
  <si>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</si>
  <si>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</si>
  <si>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</si>
  <si>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</si>
  <si>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</si>
  <si>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</si>
  <si>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</si>
  <si>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</si>
  <si>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</si>
  <si>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</si>
  <si>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</si>
  <si>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</si>
  <si>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</si>
  <si>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</si>
  <si>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</si>
  <si>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</si>
  <si>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</si>
  <si>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</si>
  <si>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</si>
  <si>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</si>
  <si>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</si>
  <si>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</si>
  <si>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</si>
  <si>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</si>
  <si>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</si>
  <si>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</si>
  <si>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</si>
  <si>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</si>
  <si>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</si>
  <si>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</si>
  <si>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</si>
  <si>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</si>
  <si>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</si>
  <si>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</si>
  <si>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</si>
  <si>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</si>
  <si>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</si>
  <si>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</si>
  <si>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</si>
  <si>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</si>
  <si>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</si>
  <si>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</si>
  <si>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</si>
  <si>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</si>
  <si>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</si>
  <si>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</si>
  <si>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</si>
  <si>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</si>
  <si>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</si>
  <si>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</si>
  <si>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</si>
  <si>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</si>
  <si>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</si>
  <si>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</si>
  <si>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</si>
  <si>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</si>
  <si>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</si>
  <si>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</si>
  <si>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</si>
  <si>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</si>
  <si>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</si>
  <si>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</si>
  <si>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</si>
  <si>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</si>
  <si>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</si>
  <si>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</si>
  <si>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</si>
  <si>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</si>
  <si>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</si>
  <si>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</si>
  <si>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</si>
  <si>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</si>
  <si>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</si>
  <si>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</si>
  <si>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</si>
  <si>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</si>
  <si>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</si>
  <si>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</si>
  <si>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</si>
  <si>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</si>
  <si>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</si>
  <si>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</si>
  <si>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</si>
  <si>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</si>
  <si>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</si>
  <si>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</si>
  <si>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</si>
  <si>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</si>
  <si>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</si>
  <si>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</si>
  <si>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</si>
  <si>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</si>
  <si>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</si>
  <si>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</si>
  <si>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</si>
  <si>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</si>
  <si>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</si>
  <si>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</si>
  <si>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</si>
  <si>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</si>
  <si>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</si>
  <si>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</si>
  <si>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</si>
  <si>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</si>
  <si>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</si>
  <si>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</si>
  <si>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</si>
  <si>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</si>
  <si>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</si>
  <si>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</si>
  <si>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</si>
  <si>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</si>
  <si>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</si>
  <si>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</si>
  <si>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</si>
  <si>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</si>
  <si>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</si>
  <si>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</si>
  <si>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</si>
  <si>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</si>
  <si>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</si>
  <si>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</si>
  <si>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</si>
  <si>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</si>
  <si>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</si>
  <si>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</si>
  <si>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</si>
  <si>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</si>
  <si>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</si>
  <si>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</si>
  <si>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</si>
  <si>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</si>
  <si>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</si>
  <si>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</si>
  <si>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</si>
  <si>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</si>
  <si>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</si>
  <si>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</si>
  <si>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</si>
  <si>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</si>
  <si>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</si>
  <si>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</si>
  <si>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</si>
  <si>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</si>
  <si>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</si>
  <si>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</si>
  <si>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</si>
  <si>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</si>
  <si>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</si>
  <si>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</si>
  <si>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</si>
  <si>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</si>
  <si>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</si>
  <si>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</si>
  <si>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</si>
  <si>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</si>
  <si>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</si>
  <si>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</si>
  <si>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</si>
  <si>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</si>
  <si>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</si>
  <si>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</si>
  <si>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</si>
  <si>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</si>
  <si>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</si>
  <si>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</si>
  <si>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</si>
  <si>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</si>
  <si>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</si>
  <si>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</si>
  <si>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</si>
  <si>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</si>
  <si>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</si>
  <si>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</si>
  <si>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</si>
  <si>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</si>
  <si>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</si>
  <si>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</si>
  <si>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</si>
  <si>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</si>
  <si>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</si>
  <si>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</si>
  <si>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</si>
  <si>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</si>
  <si>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</si>
  <si>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</si>
  <si>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</si>
  <si>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</si>
  <si>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</si>
  <si>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</si>
  <si>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</si>
  <si>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</si>
  <si>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</si>
  <si>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</si>
  <si>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</si>
  <si>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</si>
  <si>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</si>
  <si>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</si>
  <si>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</si>
  <si>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</si>
  <si>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</si>
  <si>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</si>
  <si>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</si>
  <si>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</si>
  <si>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</si>
  <si>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</si>
  <si>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</si>
  <si>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</si>
  <si>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</si>
  <si>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</si>
  <si>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</si>
  <si>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</si>
  <si>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</si>
  <si>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</si>
  <si>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</si>
  <si>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</si>
  <si>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</si>
  <si>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</si>
  <si>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</si>
  <si>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</si>
  <si>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</si>
  <si>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</si>
  <si>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</si>
  <si>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</si>
  <si>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</si>
  <si>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</si>
  <si>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</si>
  <si>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</si>
  <si>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</si>
  <si>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</si>
  <si>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</si>
  <si>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</si>
  <si>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</si>
  <si>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</si>
  <si>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</si>
  <si>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</si>
  <si>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</si>
  <si>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</si>
  <si>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</si>
  <si>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</si>
  <si>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</si>
  <si>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</si>
  <si>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</si>
  <si>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</si>
  <si>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</si>
  <si>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</si>
  <si>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</si>
  <si>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</si>
  <si>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</si>
  <si>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</si>
  <si>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</si>
  <si>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</si>
  <si>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</si>
  <si>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</si>
  <si>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</si>
  <si>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</si>
  <si>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</si>
  <si>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</si>
  <si>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</si>
  <si>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</si>
  <si>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</si>
  <si>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</si>
  <si>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</si>
  <si>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</si>
  <si>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</si>
  <si>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</si>
  <si>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</si>
  <si>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</si>
  <si>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</si>
  <si>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</si>
  <si>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</si>
  <si>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</si>
  <si>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</si>
  <si>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</si>
  <si>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</si>
  <si>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</si>
  <si>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</si>
  <si>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</si>
  <si>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</si>
  <si>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</si>
  <si>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</si>
  <si>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</si>
  <si>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</si>
  <si>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</si>
  <si>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</si>
  <si>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</si>
  <si>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</si>
  <si>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</si>
  <si>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</si>
  <si>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</si>
  <si>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</si>
  <si>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</si>
  <si>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</si>
  <si>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</si>
  <si>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</si>
  <si>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</si>
  <si>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</si>
  <si>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</si>
  <si>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</si>
  <si>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</si>
  <si>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</si>
  <si>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</si>
  <si>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</si>
  <si>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</si>
  <si>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</si>
  <si>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</si>
  <si>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</si>
  <si>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</si>
  <si>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</si>
  <si>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</si>
  <si>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</si>
  <si>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</si>
  <si>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</si>
  <si>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</si>
  <si>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</si>
  <si>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</si>
  <si>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</si>
  <si>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</si>
  <si>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</si>
  <si>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</si>
  <si>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</si>
  <si>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</si>
  <si>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</si>
  <si>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</si>
  <si>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</si>
  <si>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</si>
  <si>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</si>
  <si>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</si>
  <si>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</si>
  <si>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</si>
  <si>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</si>
  <si>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</si>
  <si>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</si>
  <si>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</si>
  <si>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</si>
  <si>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</si>
  <si>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</si>
  <si>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</si>
  <si>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</si>
  <si>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</si>
  <si>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</si>
  <si>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</si>
  <si>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</si>
  <si>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</si>
  <si>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</si>
  <si>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</si>
  <si>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</si>
  <si>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</si>
  <si>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</si>
  <si>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</si>
  <si>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</si>
  <si>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</si>
  <si>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</si>
  <si>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</si>
  <si>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</si>
  <si>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</si>
  <si>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</si>
  <si>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</si>
  <si>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</si>
  <si>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</si>
  <si>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</si>
  <si>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</si>
  <si>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</si>
  <si>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</si>
  <si>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</si>
  <si>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</si>
  <si>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</si>
  <si>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</si>
  <si>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</si>
  <si>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</si>
  <si>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</si>
  <si>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</si>
  <si>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</si>
  <si>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</si>
  <si>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</si>
  <si>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</si>
  <si>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</si>
  <si>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</si>
  <si>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</si>
  <si>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</si>
  <si>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</si>
  <si>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</si>
  <si>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</si>
  <si>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</si>
  <si>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</si>
  <si>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</si>
  <si>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</si>
  <si>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</si>
  <si>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</si>
  <si>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</si>
  <si>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</si>
  <si>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</si>
  <si>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</si>
  <si>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</si>
  <si>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</si>
  <si>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</si>
  <si>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</si>
  <si>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</si>
  <si>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</si>
  <si>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</si>
  <si>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</si>
  <si>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</si>
  <si>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</si>
  <si>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</si>
  <si>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</si>
  <si>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</si>
  <si>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</si>
  <si>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</si>
  <si>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</si>
  <si>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</si>
  <si>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</si>
  <si>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</si>
  <si>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</si>
  <si>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</si>
  <si>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</si>
  <si>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</si>
  <si>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</si>
  <si>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</si>
  <si>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</si>
  <si>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</si>
  <si>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</si>
  <si>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</si>
  <si>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</si>
  <si>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</si>
  <si>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</si>
  <si>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</si>
  <si>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</si>
  <si>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</si>
  <si>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</si>
  <si>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</si>
  <si>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</si>
  <si>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</si>
  <si>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</si>
  <si>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</si>
  <si>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</si>
  <si>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</si>
  <si>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</si>
  <si>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</si>
  <si>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</si>
  <si>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</si>
  <si>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</si>
  <si>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</si>
  <si>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</si>
  <si>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</si>
  <si>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</si>
  <si>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</si>
  <si>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</si>
  <si>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</si>
  <si>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</si>
  <si>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</si>
  <si>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</si>
  <si>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</si>
  <si>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</si>
  <si>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</si>
  <si>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</si>
  <si>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</si>
  <si>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</si>
  <si>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</si>
  <si>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</si>
  <si>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</si>
  <si>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</si>
  <si>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</si>
  <si>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</si>
  <si>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</si>
  <si>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</si>
  <si>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</si>
  <si>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</si>
  <si>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</si>
  <si>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</si>
  <si>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</si>
  <si>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</si>
  <si>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</si>
  <si>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</si>
  <si>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</si>
  <si>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</si>
  <si>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</si>
  <si>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</si>
  <si>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</si>
  <si>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</si>
  <si>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</si>
  <si>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</si>
  <si>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</si>
  <si>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</si>
  <si>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</si>
  <si>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</si>
  <si>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</si>
  <si>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</si>
  <si>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</si>
  <si>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</si>
  <si>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</si>
  <si>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</si>
  <si>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</si>
  <si>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</si>
  <si>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</si>
  <si>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</si>
  <si>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</si>
  <si>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</si>
  <si>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</si>
  <si>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</si>
  <si>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</si>
  <si>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</si>
  <si>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</si>
  <si>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</si>
  <si>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</si>
  <si>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</si>
  <si>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</si>
  <si>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</si>
  <si>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</si>
  <si>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</si>
  <si>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</si>
  <si>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</si>
  <si>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</si>
  <si>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</si>
  <si>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</si>
  <si>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</si>
  <si>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</si>
  <si>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</si>
  <si>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</si>
  <si>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</si>
  <si>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</si>
  <si>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</si>
  <si>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</si>
  <si>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</si>
  <si>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</si>
  <si>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</si>
  <si>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</si>
  <si>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</si>
  <si>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</si>
  <si>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</si>
  <si>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</si>
  <si>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</si>
  <si>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</si>
  <si>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</si>
  <si>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</si>
  <si>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</si>
  <si>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</si>
  <si>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</si>
  <si>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</si>
  <si>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</si>
  <si>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</si>
  <si>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</si>
  <si>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</si>
  <si>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</si>
  <si>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</si>
  <si>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</si>
  <si>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</si>
  <si>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</si>
  <si>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</si>
  <si>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</si>
  <si>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</si>
  <si>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</si>
  <si>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</si>
  <si>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</si>
  <si>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</si>
  <si>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</si>
  <si>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</si>
  <si>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</si>
  <si>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</si>
  <si>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</si>
  <si>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</si>
  <si>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</si>
  <si>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</si>
  <si>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</si>
  <si>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</si>
  <si>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</si>
  <si>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</si>
  <si>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</si>
  <si>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</si>
  <si>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</si>
  <si>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</si>
  <si>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</si>
  <si>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</si>
  <si>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</si>
  <si>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</si>
  <si>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</si>
  <si>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</si>
  <si>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</si>
  <si>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</si>
  <si>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</si>
  <si>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</si>
  <si>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</si>
  <si>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</si>
  <si>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</si>
  <si>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</si>
  <si>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</si>
  <si>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</si>
  <si>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</si>
  <si>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</si>
  <si>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</si>
  <si>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</si>
  <si>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</si>
  <si>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</si>
  <si>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</si>
  <si>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</si>
  <si>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</si>
  <si>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</si>
  <si>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</si>
  <si>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</si>
  <si>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</si>
  <si>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</si>
  <si>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</si>
  <si>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</si>
  <si>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</si>
  <si>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</si>
  <si>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</si>
  <si>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</si>
  <si>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</si>
  <si>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</si>
  <si>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</si>
  <si>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</si>
  <si>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</si>
  <si>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</si>
  <si>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</si>
  <si>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</si>
  <si>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</si>
  <si>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</si>
  <si>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</si>
  <si>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</si>
  <si>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</si>
  <si>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</si>
  <si>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</si>
  <si>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</si>
  <si>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</si>
  <si>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</si>
  <si>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</si>
  <si>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</si>
  <si>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</si>
  <si>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</si>
  <si>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</si>
  <si>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</si>
  <si>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</si>
  <si>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</si>
  <si>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</si>
  <si>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</si>
  <si>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</si>
  <si>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</si>
  <si>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</si>
  <si>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</si>
  <si>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</si>
  <si>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</si>
  <si>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</si>
  <si>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</si>
  <si>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</si>
  <si>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</si>
  <si>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</si>
  <si>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</si>
  <si>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</si>
  <si>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</si>
  <si>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</si>
  <si>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</si>
  <si>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</si>
  <si>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</si>
  <si>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</si>
  <si>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</si>
  <si>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</si>
  <si>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</si>
  <si>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</si>
  <si>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</si>
  <si>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</si>
  <si>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</si>
  <si>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</si>
  <si>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</si>
  <si>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</si>
  <si>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</si>
  <si>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</si>
  <si>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</si>
  <si>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</si>
  <si>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</si>
  <si>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</si>
  <si>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</si>
  <si>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</si>
  <si>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</si>
  <si>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</si>
  <si>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</si>
  <si>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</si>
  <si>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</si>
  <si>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</si>
  <si>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</si>
  <si>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</si>
  <si>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</si>
  <si>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</si>
  <si>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</si>
  <si>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</si>
  <si>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</si>
  <si>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</si>
  <si>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</si>
  <si>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</si>
  <si>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</si>
  <si>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</si>
  <si>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</si>
  <si>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</si>
  <si>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</si>
  <si>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</si>
  <si>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</si>
  <si>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</si>
  <si>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</si>
  <si>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</si>
  <si>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</si>
  <si>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</si>
  <si>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</si>
  <si>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</si>
  <si>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</si>
  <si>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</si>
  <si>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</si>
  <si>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</si>
  <si>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</si>
  <si>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</si>
  <si>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</si>
  <si>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</si>
  <si>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</si>
  <si>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</si>
  <si>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</si>
  <si>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</si>
  <si>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</si>
  <si>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</si>
  <si>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</si>
  <si>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</si>
  <si>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</si>
  <si>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</si>
  <si>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</si>
  <si>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</si>
  <si>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</si>
  <si>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</si>
  <si>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</si>
  <si>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</si>
  <si>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</si>
  <si>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</si>
  <si>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</si>
  <si>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</si>
  <si>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</si>
  <si>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</si>
  <si>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</si>
  <si>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</si>
  <si>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</si>
  <si>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</si>
  <si>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</si>
  <si>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</si>
  <si>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</si>
  <si>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</si>
  <si>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</si>
  <si>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</si>
  <si>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</si>
  <si>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</si>
  <si>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</si>
  <si>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</si>
  <si>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</si>
  <si>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</si>
  <si>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</si>
  <si>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</si>
  <si>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</si>
  <si>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</si>
  <si>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</si>
  <si>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</si>
  <si>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</si>
  <si>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</si>
  <si>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</si>
  <si>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</si>
  <si>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</si>
  <si>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</si>
  <si>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</si>
  <si>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</si>
  <si>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</si>
  <si>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</si>
  <si>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</si>
  <si>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</si>
  <si>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</si>
  <si>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</si>
  <si>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</si>
  <si>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</si>
  <si>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</si>
  <si>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</si>
  <si>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</si>
  <si>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</si>
  <si>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</si>
  <si>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</si>
  <si>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</si>
  <si>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</si>
  <si>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</si>
  <si>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</si>
  <si>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</si>
  <si>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</si>
  <si>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</si>
  <si>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</si>
  <si>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</si>
  <si>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</si>
  <si>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</si>
  <si>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</si>
  <si>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</si>
  <si>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</si>
  <si>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</si>
  <si>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</si>
  <si>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</si>
  <si>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</si>
  <si>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</si>
  <si>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</si>
  <si>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</si>
  <si>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</si>
  <si>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</si>
  <si>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</si>
  <si>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</si>
  <si>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</si>
  <si>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</si>
  <si>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</si>
  <si>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</si>
  <si>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</si>
  <si>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</si>
  <si>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</si>
  <si>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</si>
  <si>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</si>
  <si>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</si>
  <si>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</si>
  <si>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</si>
  <si>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</si>
  <si>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</si>
  <si>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</si>
  <si>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</si>
  <si>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</si>
  <si>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</si>
  <si>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</si>
  <si>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</si>
  <si>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</si>
  <si>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</si>
  <si>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</si>
  <si>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</si>
  <si>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</si>
  <si>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</si>
  <si>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</si>
  <si>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</si>
  <si>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</si>
  <si>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</si>
  <si>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</si>
  <si>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</si>
  <si>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</si>
  <si>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</si>
  <si>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</si>
  <si>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</si>
  <si>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</si>
  <si>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</si>
  <si>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</si>
  <si>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</si>
  <si>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</si>
  <si>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</si>
  <si>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</si>
  <si>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</si>
  <si>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</si>
  <si>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</si>
  <si>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</si>
  <si>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</si>
  <si>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</si>
  <si>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</si>
  <si>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</si>
  <si>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</si>
  <si>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</si>
  <si>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</si>
  <si>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</si>
  <si>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</si>
  <si>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</si>
  <si>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</si>
  <si>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</si>
  <si>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</si>
  <si>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</si>
  <si>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</si>
  <si>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</si>
  <si>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</si>
  <si>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</si>
  <si>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</si>
  <si>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</si>
  <si>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</si>
  <si>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</si>
  <si>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</si>
  <si>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</si>
  <si>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</si>
  <si>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</si>
  <si>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</si>
  <si>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</si>
  <si>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</si>
  <si>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</si>
  <si>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</si>
  <si>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</si>
  <si>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</si>
  <si>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</si>
  <si>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</si>
  <si>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</si>
  <si>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</si>
  <si>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</si>
  <si>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</si>
  <si>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</si>
  <si>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</si>
  <si>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</si>
  <si>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</si>
  <si>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</si>
  <si>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</si>
  <si>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</si>
  <si>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</si>
  <si>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</si>
  <si>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</si>
  <si>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</si>
  <si>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</si>
  <si>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</si>
  <si>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</si>
  <si>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</si>
  <si>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</si>
  <si>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</si>
  <si>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</si>
  <si>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</si>
  <si>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</si>
  <si>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</si>
  <si>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</si>
  <si>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</si>
  <si>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</si>
  <si>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</si>
  <si>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</si>
  <si>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</si>
  <si>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</si>
  <si>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</si>
  <si>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</si>
  <si>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</si>
  <si>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</si>
  <si>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</si>
  <si>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</si>
  <si>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</si>
  <si>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</si>
  <si>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</si>
  <si>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</si>
  <si>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</si>
  <si>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</si>
  <si>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</si>
  <si>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</si>
  <si>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</si>
  <si>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</si>
  <si>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</si>
  <si>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</si>
  <si>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</si>
  <si>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</si>
  <si>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</si>
  <si>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</si>
  <si>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</si>
  <si>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</si>
  <si>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</si>
  <si>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</si>
  <si>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</si>
  <si>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</si>
  <si>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</si>
  <si>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</si>
  <si>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</si>
  <si>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</si>
  <si>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</si>
  <si>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</si>
  <si>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</si>
  <si>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</si>
  <si>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</si>
  <si>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</si>
  <si>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</si>
  <si>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</si>
  <si>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</si>
  <si>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</si>
  <si>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</si>
  <si>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</si>
  <si>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</si>
  <si>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</si>
  <si>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</si>
  <si>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</si>
  <si>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</si>
  <si>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</si>
  <si>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</si>
  <si>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</si>
  <si>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</si>
  <si>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</si>
  <si>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</si>
  <si>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</si>
  <si>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</si>
  <si>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</si>
  <si>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</si>
  <si>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</si>
  <si>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</si>
  <si>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</si>
  <si>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</si>
  <si>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</si>
  <si>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</si>
  <si>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</si>
  <si>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</si>
  <si>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</si>
  <si>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</si>
  <si>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</si>
  <si>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</si>
  <si>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</si>
  <si>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</si>
  <si>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</si>
  <si>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</si>
  <si>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</si>
  <si>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</si>
  <si>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</si>
  <si>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</si>
  <si>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</si>
  <si>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</si>
  <si>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</si>
  <si>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</si>
  <si>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</si>
  <si>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</si>
  <si>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</si>
  <si>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</si>
  <si>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</si>
  <si>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</si>
  <si>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</si>
  <si>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</si>
  <si>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</si>
  <si>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</si>
  <si>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</si>
  <si>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</si>
  <si>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</si>
  <si>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</si>
  <si>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</si>
  <si>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</si>
  <si>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</si>
  <si>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</si>
  <si>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</si>
  <si>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</si>
  <si>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</si>
  <si>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</si>
  <si>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</si>
  <si>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</si>
  <si>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</si>
  <si>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</si>
  <si>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</si>
  <si>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</si>
  <si>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</si>
  <si>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</si>
  <si>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</si>
  <si>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</si>
  <si>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</si>
  <si>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</si>
  <si>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</si>
  <si>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</si>
  <si>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</si>
  <si>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</si>
  <si>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</si>
  <si>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</si>
  <si>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</si>
  <si>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</si>
  <si>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</si>
  <si>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</si>
  <si>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</si>
  <si>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</si>
  <si>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</si>
  <si>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</si>
  <si>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</si>
  <si>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</si>
  <si>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</si>
  <si>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</si>
  <si>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</si>
  <si>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</si>
  <si>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</si>
  <si>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</si>
  <si>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</si>
  <si>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</si>
  <si>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</si>
  <si>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</si>
  <si>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</si>
  <si>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</si>
  <si>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</si>
  <si>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</si>
  <si>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</si>
  <si>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</si>
  <si>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</si>
  <si>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</si>
  <si>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</si>
  <si>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</si>
  <si>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</si>
  <si>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</si>
  <si>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</si>
  <si>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</si>
  <si>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</si>
  <si>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</si>
  <si>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</si>
  <si>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</si>
  <si>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</si>
  <si>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</si>
  <si>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</si>
  <si>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</si>
  <si>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</si>
  <si>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</si>
  <si>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</si>
  <si>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</si>
  <si>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</si>
  <si>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</si>
  <si>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</si>
  <si>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</si>
  <si>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</si>
  <si>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</si>
  <si>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</si>
  <si>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</si>
  <si>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</si>
  <si>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</si>
  <si>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</si>
  <si>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</si>
  <si>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</si>
  <si>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</si>
  <si>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</si>
  <si>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</si>
  <si>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</si>
  <si>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</si>
  <si>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</si>
  <si>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</si>
  <si>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</si>
  <si>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</si>
  <si>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</si>
  <si>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</si>
  <si>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</si>
  <si>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</si>
  <si>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</si>
  <si>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</si>
  <si>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</si>
  <si>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</si>
  <si>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</si>
  <si>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</si>
  <si>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</si>
  <si>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</si>
  <si>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</si>
  <si>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</si>
  <si>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</si>
  <si>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</si>
  <si>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</si>
  <si>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</si>
  <si>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</si>
  <si>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</si>
  <si>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</si>
  <si>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</si>
  <si>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</si>
  <si>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</si>
  <si>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</si>
  <si>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</si>
  <si>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</si>
  <si>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</si>
  <si>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</si>
  <si>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</si>
  <si>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</si>
  <si>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</si>
  <si>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</si>
  <si>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</si>
  <si>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</si>
  <si>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</si>
  <si>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</si>
  <si>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</si>
  <si>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</si>
  <si>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</si>
  <si>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</si>
  <si>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</si>
  <si>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</si>
  <si>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</si>
  <si>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</si>
  <si>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</si>
  <si>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</si>
  <si>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</si>
  <si>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</si>
  <si>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</si>
  <si>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</si>
  <si>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</si>
  <si>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</si>
  <si>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</si>
  <si>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</si>
  <si>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</si>
  <si>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</si>
  <si>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</si>
  <si>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</si>
  <si>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</si>
  <si>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</si>
  <si>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</si>
  <si>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</si>
  <si>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</si>
  <si>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</si>
  <si>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</si>
  <si>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</si>
  <si>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</si>
  <si>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</si>
  <si>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</si>
  <si>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</si>
  <si>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</si>
  <si>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</si>
  <si>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</si>
  <si>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</si>
  <si>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</si>
  <si>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</si>
  <si>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</si>
  <si>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</si>
  <si>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</si>
  <si>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</si>
  <si>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</si>
  <si>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</si>
  <si>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</si>
  <si>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</si>
  <si>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</si>
  <si>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</si>
  <si>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</si>
  <si>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</si>
  <si>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</si>
  <si>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</si>
  <si>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</si>
  <si>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</si>
  <si>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</si>
  <si>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</si>
  <si>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</si>
  <si>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</si>
  <si>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</si>
  <si>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</si>
  <si>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</si>
  <si>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</si>
  <si>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</si>
  <si>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</si>
  <si>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</si>
  <si>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</si>
  <si>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</si>
  <si>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</si>
  <si>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</si>
  <si>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</si>
  <si>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</si>
  <si>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</si>
  <si>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</si>
  <si>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</si>
  <si>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</si>
  <si>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</si>
  <si>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</si>
  <si>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</si>
  <si>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</si>
  <si>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</si>
  <si>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</si>
  <si>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</si>
  <si>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</si>
  <si>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</si>
  <si>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</si>
  <si>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</si>
  <si>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</si>
  <si>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</si>
  <si>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</si>
  <si>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</si>
  <si>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</si>
  <si>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</si>
  <si>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</si>
  <si>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</si>
  <si>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</si>
  <si>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</si>
  <si>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</si>
  <si>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</si>
  <si>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</si>
  <si>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</si>
  <si>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</si>
  <si>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</si>
  <si>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</si>
  <si>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</si>
  <si>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</si>
  <si>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</si>
  <si>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</si>
  <si>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</si>
  <si>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</si>
  <si>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</si>
  <si>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</si>
  <si>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</si>
  <si>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</si>
  <si>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</si>
  <si>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</si>
  <si>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</si>
  <si>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</si>
  <si>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</si>
  <si>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</si>
  <si>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</si>
  <si>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</si>
  <si>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</si>
  <si>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</si>
  <si>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</si>
  <si>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</si>
  <si>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</si>
  <si>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</si>
  <si>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</si>
  <si>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</si>
  <si>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</si>
  <si>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</si>
  <si>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</si>
  <si>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</si>
  <si>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</si>
  <si>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</si>
  <si>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</si>
  <si>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</si>
  <si>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</si>
  <si>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</si>
  <si>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</si>
  <si>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</si>
  <si>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</si>
  <si>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</si>
  <si>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</si>
  <si>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</si>
  <si>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</si>
  <si>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</si>
  <si>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</si>
  <si>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</si>
  <si>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</si>
  <si>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</si>
  <si>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</si>
  <si>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</si>
  <si>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</si>
  <si>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</si>
  <si>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</si>
  <si>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</si>
  <si>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</si>
  <si>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</si>
  <si>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</si>
  <si>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</si>
  <si>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</si>
  <si>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</si>
  <si>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</si>
  <si>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</si>
  <si>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</si>
  <si>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</si>
  <si>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</si>
  <si>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</si>
  <si>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</si>
  <si>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</si>
  <si>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</si>
  <si>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</si>
  <si>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</si>
  <si>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</si>
  <si>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</si>
  <si>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</si>
  <si>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</si>
  <si>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</si>
  <si>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</si>
  <si>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</si>
  <si>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</si>
  <si>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</si>
  <si>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</si>
  <si>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</si>
  <si>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</si>
  <si>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</si>
  <si>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</si>
  <si>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</si>
  <si>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</si>
  <si>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</si>
  <si>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</si>
  <si>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</si>
  <si>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</si>
  <si>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</si>
  <si>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</si>
  <si>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</si>
  <si>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</si>
  <si>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</si>
  <si>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</si>
  <si>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</si>
  <si>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</si>
  <si>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</si>
  <si>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</si>
  <si>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</si>
  <si>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</si>
  <si>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</si>
  <si>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</si>
  <si>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</si>
  <si>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</si>
  <si>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</si>
  <si>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</si>
  <si>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</si>
  <si>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</si>
  <si>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</si>
  <si>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</si>
  <si>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</si>
  <si>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</si>
  <si>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</si>
  <si>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</si>
  <si>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</si>
  <si>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</si>
  <si>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</si>
  <si>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</si>
  <si>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</si>
  <si>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</si>
  <si>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</si>
  <si>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</si>
  <si>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</si>
  <si>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</si>
  <si>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</si>
  <si>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</si>
  <si>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</si>
  <si>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</si>
  <si>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</si>
  <si>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</si>
  <si>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</si>
  <si>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</si>
  <si>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</si>
  <si>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</si>
  <si>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</si>
  <si>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</si>
  <si>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</si>
  <si>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</si>
  <si>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</si>
  <si>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</si>
  <si>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</si>
  <si>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</si>
  <si>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</si>
  <si>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</si>
  <si>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</si>
  <si>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</si>
  <si>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</si>
  <si>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</si>
  <si>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</si>
  <si>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</si>
  <si>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</si>
  <si>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</si>
  <si>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</si>
  <si>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</si>
  <si>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</si>
  <si>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</si>
  <si>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</si>
  <si>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</si>
  <si>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</si>
  <si>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</si>
  <si>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</si>
  <si>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</si>
  <si>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</si>
  <si>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</si>
  <si>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</si>
  <si>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</si>
  <si>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</si>
  <si>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</si>
  <si>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</si>
  <si>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</si>
  <si>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</si>
  <si>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</si>
  <si>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</si>
  <si>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</si>
  <si>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</si>
  <si>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</si>
  <si>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</si>
  <si>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</si>
  <si>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</si>
  <si>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</si>
  <si>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</si>
  <si>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</si>
  <si>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</si>
  <si>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</si>
  <si>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</si>
  <si>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</si>
  <si>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</si>
  <si>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</si>
  <si>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</si>
  <si>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</si>
  <si>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</si>
  <si>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</si>
  <si>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</si>
  <si>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</si>
  <si>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</si>
  <si>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</si>
  <si>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</si>
  <si>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</si>
  <si>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</si>
  <si>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</si>
  <si>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</si>
  <si>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</si>
  <si>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</si>
  <si>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</si>
  <si>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</si>
  <si>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</si>
  <si>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</si>
  <si>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</si>
  <si>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</si>
  <si>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</si>
  <si>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</si>
  <si>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</si>
  <si>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</si>
  <si>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</si>
  <si>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</si>
  <si>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</si>
  <si>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</si>
  <si>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</si>
  <si>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</si>
  <si>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</si>
  <si>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</si>
  <si>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</si>
  <si>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</si>
  <si>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</si>
  <si>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</si>
  <si>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</si>
  <si>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</si>
  <si>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</si>
  <si>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</si>
  <si>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</si>
  <si>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</si>
  <si>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</si>
  <si>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</si>
  <si>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</si>
  <si>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</si>
  <si>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</si>
  <si>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</si>
  <si>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</si>
  <si>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</si>
  <si>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</si>
  <si>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</si>
  <si>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</si>
  <si>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</si>
  <si>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</si>
  <si>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</si>
  <si>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</si>
  <si>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</si>
  <si>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</si>
  <si>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</si>
  <si>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</si>
  <si>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</si>
  <si>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</si>
  <si>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</si>
  <si>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</si>
  <si>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</si>
  <si>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</si>
  <si>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</si>
  <si>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</si>
  <si>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</si>
  <si>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</si>
  <si>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</si>
  <si>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</si>
  <si>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</si>
  <si>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</si>
  <si>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</si>
  <si>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</si>
  <si>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</si>
  <si>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</si>
  <si>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</si>
  <si>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</si>
  <si>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</si>
  <si>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</si>
  <si>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</si>
  <si>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</si>
  <si>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</si>
  <si>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</si>
  <si>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</si>
  <si>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</si>
  <si>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</si>
  <si>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</si>
  <si>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</si>
  <si>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</si>
  <si>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</si>
  <si>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</si>
  <si>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</si>
  <si>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</si>
  <si>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</si>
  <si>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</si>
  <si>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</si>
  <si>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</si>
  <si>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</si>
  <si>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</si>
  <si>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</si>
  <si>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</si>
  <si>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</si>
  <si>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</si>
  <si>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</si>
  <si>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</si>
  <si>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</si>
  <si>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</si>
  <si>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</si>
  <si>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</si>
  <si>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</si>
  <si>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</si>
  <si>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</si>
  <si>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</si>
  <si>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</si>
  <si>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</si>
  <si>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</si>
  <si>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</si>
  <si>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</si>
  <si>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</si>
  <si>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</si>
  <si>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</si>
  <si>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</si>
  <si>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</si>
  <si>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</si>
  <si>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</si>
  <si>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</si>
  <si>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</si>
  <si>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</si>
  <si>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</si>
  <si>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</si>
  <si>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</si>
  <si>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</si>
  <si>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</si>
  <si>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</si>
  <si>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</si>
  <si>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</si>
  <si>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</si>
  <si>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</si>
  <si>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</si>
  <si>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</si>
  <si>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</si>
  <si>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</si>
  <si>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</si>
  <si>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</si>
  <si>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</si>
  <si>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</si>
  <si>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</si>
  <si>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</si>
  <si>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</si>
  <si>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</si>
  <si>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</si>
  <si>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</si>
  <si>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</si>
  <si>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</si>
  <si>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</si>
  <si>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</si>
  <si>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</si>
  <si>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</si>
  <si>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</si>
  <si>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</si>
  <si>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</si>
  <si>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</si>
  <si>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</si>
  <si>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</si>
  <si>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</si>
  <si>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</si>
  <si>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</si>
  <si>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</si>
  <si>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</si>
  <si>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</si>
  <si>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</si>
  <si>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</si>
  <si>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</si>
  <si>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</si>
  <si>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</si>
  <si>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</si>
  <si>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</si>
  <si>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</si>
  <si>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</si>
  <si>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</si>
  <si>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</si>
  <si>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</si>
  <si>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</si>
  <si>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</si>
  <si>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</si>
  <si>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</si>
  <si>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</si>
  <si>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</si>
  <si>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</si>
  <si>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</si>
  <si>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</si>
  <si>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</si>
  <si>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</si>
  <si>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</si>
  <si>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</si>
  <si>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</si>
  <si>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</si>
  <si>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</si>
  <si>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</si>
  <si>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</si>
  <si>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</si>
  <si>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</si>
  <si>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</si>
  <si>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</si>
  <si>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</si>
  <si>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</si>
  <si>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</si>
  <si>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</si>
  <si>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</si>
  <si>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</si>
  <si>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</si>
  <si>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</si>
  <si>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</si>
  <si>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</si>
  <si>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</si>
  <si>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</si>
  <si>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</si>
  <si>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</si>
  <si>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</si>
  <si>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</si>
  <si>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</si>
  <si>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</si>
  <si>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</si>
  <si>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</si>
  <si>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</si>
  <si>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</si>
  <si>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</si>
  <si>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</si>
  <si>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</si>
  <si>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</si>
  <si>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</si>
  <si>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</si>
  <si>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</si>
  <si>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</si>
  <si>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</si>
  <si>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</si>
  <si>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</si>
  <si>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</si>
  <si>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</si>
  <si>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</si>
  <si>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</si>
  <si>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</si>
  <si>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</si>
  <si>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</si>
  <si>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</si>
  <si>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</si>
  <si>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</si>
  <si>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</si>
  <si>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</si>
  <si>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</si>
  <si>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</si>
  <si>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</si>
  <si>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</si>
  <si>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</si>
  <si>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</si>
  <si>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</si>
  <si>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</si>
  <si>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</si>
  <si>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</si>
  <si>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</si>
  <si>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</si>
  <si>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</si>
  <si>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</si>
  <si>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</si>
  <si>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</si>
  <si>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</si>
  <si>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</si>
  <si>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</si>
  <si>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</si>
  <si>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</si>
  <si>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</si>
  <si>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</si>
  <si>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</si>
  <si>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</si>
  <si>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</si>
  <si>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</si>
  <si>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</si>
  <si>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</si>
  <si>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</si>
  <si>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</si>
  <si>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</si>
  <si>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</si>
  <si>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</si>
  <si>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</si>
  <si>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</si>
  <si>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</si>
  <si>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</si>
  <si>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</si>
  <si>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</si>
  <si>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</si>
  <si>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</si>
  <si>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</si>
  <si>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</si>
  <si>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</si>
  <si>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</si>
  <si>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</si>
  <si>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</si>
  <si>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</si>
  <si>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</si>
  <si>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</si>
  <si>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</si>
  <si>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</si>
  <si>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</si>
  <si>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</si>
  <si>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</si>
  <si>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</si>
  <si>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</si>
  <si>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</si>
  <si>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</si>
  <si>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</si>
  <si>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</si>
  <si>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</si>
  <si>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</si>
  <si>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</si>
  <si>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</si>
  <si>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</si>
  <si>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</si>
  <si>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</si>
  <si>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</si>
  <si>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</si>
  <si>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</si>
  <si>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</si>
  <si>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</si>
  <si>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</si>
  <si>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</si>
  <si>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</si>
  <si>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</si>
  <si>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</si>
  <si>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</si>
  <si>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</si>
  <si>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</si>
  <si>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</si>
  <si>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</si>
  <si>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</si>
  <si>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</si>
  <si>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</si>
  <si>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</si>
  <si>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</si>
  <si>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</si>
  <si>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</si>
  <si>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</si>
  <si>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</si>
  <si>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</si>
  <si>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</si>
  <si>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</si>
  <si>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</si>
  <si>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</si>
  <si>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</si>
  <si>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</si>
  <si>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</si>
  <si>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</si>
  <si>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</si>
  <si>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</si>
  <si>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</si>
  <si>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</si>
  <si>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</si>
  <si>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</si>
  <si>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</si>
  <si>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</si>
  <si>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</si>
  <si>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</si>
  <si>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</si>
  <si>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</si>
  <si>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</si>
  <si>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</si>
  <si>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</si>
  <si>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</si>
  <si>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</si>
  <si>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</si>
  <si>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</si>
  <si>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</si>
  <si>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</si>
  <si>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</si>
  <si>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</si>
  <si>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</si>
  <si>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</si>
  <si>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</si>
  <si>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</si>
  <si>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</si>
  <si>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</si>
  <si>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</si>
  <si>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</si>
  <si>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</si>
  <si>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</si>
  <si>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</si>
  <si>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</si>
  <si>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</si>
  <si>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</si>
  <si>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</si>
  <si>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</si>
  <si>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</si>
  <si>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</si>
  <si>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</si>
  <si>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</si>
  <si>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</si>
  <si>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</si>
  <si>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</si>
  <si>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</si>
  <si>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</si>
  <si>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</si>
  <si>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</si>
  <si>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</si>
  <si>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</si>
  <si>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</si>
  <si>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</si>
  <si>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</si>
  <si>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</si>
  <si>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</si>
  <si>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</si>
  <si>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</si>
  <si>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</si>
  <si>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</si>
  <si>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</si>
  <si>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</si>
  <si>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</si>
  <si>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</si>
  <si>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</si>
  <si>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</si>
  <si>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</si>
  <si>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</si>
  <si>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</si>
  <si>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</si>
  <si>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</si>
  <si>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</si>
  <si>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</si>
  <si>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</si>
  <si>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</si>
  <si>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</si>
  <si>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</si>
  <si>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</si>
  <si>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</si>
  <si>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</si>
  <si>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</si>
  <si>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</si>
  <si>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</si>
  <si>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</si>
  <si>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</si>
  <si>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</si>
  <si>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</si>
  <si>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</si>
  <si>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</si>
  <si>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</si>
  <si>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</si>
  <si>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</si>
  <si>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</si>
  <si>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</si>
  <si>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</si>
  <si>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</si>
  <si>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</si>
  <si>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</si>
  <si>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</si>
  <si>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</si>
  <si>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</si>
  <si>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</si>
  <si>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</si>
  <si>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</si>
  <si>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</si>
  <si>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</si>
  <si>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</si>
  <si>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</si>
  <si>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</si>
  <si>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</si>
  <si>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</si>
  <si>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</si>
  <si>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</si>
  <si>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</si>
  <si>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</si>
  <si>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</si>
  <si>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</si>
  <si>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</si>
  <si>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</si>
  <si>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</si>
  <si>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</si>
  <si>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</si>
  <si>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</si>
  <si>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</si>
  <si>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</si>
  <si>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</si>
  <si>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</si>
  <si>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</si>
  <si>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</si>
  <si>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</si>
  <si>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</si>
  <si>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</si>
  <si>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</si>
  <si>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</si>
  <si>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</si>
  <si>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</si>
  <si>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</si>
  <si>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</si>
  <si>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</si>
  <si>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</si>
  <si>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</si>
  <si>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</si>
  <si>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</si>
  <si>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</si>
  <si>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</si>
  <si>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</si>
  <si>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</si>
  <si>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</si>
  <si>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</si>
  <si>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</si>
  <si>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</si>
  <si>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</si>
  <si>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</si>
  <si>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</si>
  <si>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</si>
  <si>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</si>
  <si>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</si>
  <si>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</si>
  <si>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</si>
  <si>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</si>
  <si>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</si>
  <si>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</si>
  <si>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</si>
  <si>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</si>
  <si>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</si>
  <si>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</si>
  <si>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</si>
  <si>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</si>
  <si>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</si>
  <si>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</si>
  <si>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</si>
  <si>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</si>
  <si>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</si>
  <si>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</si>
  <si>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</si>
  <si>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</si>
  <si>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</si>
  <si>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</si>
  <si>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</si>
  <si>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</si>
  <si>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</si>
  <si>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</si>
  <si>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</si>
  <si>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</si>
  <si>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</si>
  <si>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</si>
  <si>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</si>
  <si>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</si>
  <si>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</si>
  <si>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</si>
  <si>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</si>
  <si>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</si>
  <si>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</si>
  <si>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</si>
  <si>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</si>
  <si>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</si>
  <si>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</si>
  <si>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</si>
  <si>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</si>
  <si>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</si>
  <si>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</si>
  <si>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</si>
  <si>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</si>
  <si>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</si>
  <si>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</si>
  <si>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</si>
  <si>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</si>
  <si>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</si>
  <si>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</si>
  <si>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</si>
  <si>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</si>
  <si>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</si>
  <si>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</si>
  <si>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</si>
  <si>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</si>
  <si>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</si>
  <si>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</si>
  <si>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</si>
  <si>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</si>
  <si>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</si>
  <si>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</si>
  <si>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</si>
  <si>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</si>
  <si>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</si>
  <si>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</si>
  <si>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</si>
  <si>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</si>
  <si>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</si>
  <si>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</si>
  <si>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</si>
  <si>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</si>
  <si>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</si>
  <si>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</si>
  <si>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</si>
  <si>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</si>
  <si>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</si>
  <si>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</si>
  <si>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</si>
  <si>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</si>
  <si>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</si>
  <si>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</si>
  <si>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</si>
  <si>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</si>
  <si>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</si>
  <si>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</si>
  <si>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</si>
  <si>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</si>
  <si>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</si>
  <si>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</si>
  <si>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</si>
  <si>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</si>
  <si>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</si>
  <si>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</si>
  <si>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</si>
  <si>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</si>
  <si>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</si>
  <si>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</si>
  <si>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</si>
  <si>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</si>
  <si>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</si>
  <si>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</si>
  <si>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</si>
  <si>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</si>
  <si>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</si>
  <si>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</si>
  <si>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</si>
  <si>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</si>
  <si>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</si>
  <si>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</si>
  <si>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</si>
  <si>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</si>
  <si>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</si>
  <si>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</si>
  <si>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</si>
  <si>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</si>
  <si>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</si>
  <si>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</si>
  <si>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</si>
  <si>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</si>
  <si>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</si>
  <si>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</si>
  <si>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</si>
  <si>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</si>
  <si>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</si>
  <si>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</si>
  <si>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</si>
  <si>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</si>
  <si>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</si>
  <si>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</si>
  <si>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</si>
  <si>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</si>
  <si>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</si>
  <si>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</si>
  <si>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</si>
  <si>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</si>
  <si>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</si>
  <si>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</si>
  <si>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</si>
  <si>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</si>
  <si>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</si>
  <si>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</si>
  <si>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</si>
  <si>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</si>
  <si>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</si>
  <si>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</si>
  <si>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</si>
  <si>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</si>
  <si>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</si>
  <si>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</si>
  <si>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</si>
  <si>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</si>
  <si>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</si>
  <si>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</si>
  <si>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</si>
  <si>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</si>
  <si>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</si>
  <si>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</si>
  <si>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</si>
  <si>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</si>
  <si>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</si>
  <si>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</si>
  <si>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</si>
  <si>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</si>
  <si>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</si>
  <si>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</si>
  <si>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</si>
  <si>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</si>
  <si>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</si>
  <si>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</si>
  <si>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</si>
  <si>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</si>
  <si>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</si>
  <si>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</si>
  <si>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</si>
  <si>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</si>
  <si>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</si>
  <si>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</si>
  <si>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</si>
  <si>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</si>
  <si>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</si>
  <si>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</si>
  <si>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</si>
  <si>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</si>
  <si>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</si>
  <si>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</si>
  <si>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</si>
  <si>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</si>
  <si>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</si>
  <si>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</si>
  <si>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</si>
  <si>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</si>
  <si>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</si>
  <si>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</si>
  <si>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</si>
  <si>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</si>
  <si>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</si>
  <si>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</si>
  <si>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</si>
  <si>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</si>
  <si>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</si>
  <si>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</si>
  <si>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</si>
  <si>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</si>
  <si>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</si>
  <si>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</si>
  <si>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</si>
  <si>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</si>
  <si>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</si>
  <si>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</si>
  <si>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</si>
  <si>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</si>
  <si>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</si>
  <si>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</si>
  <si>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</si>
  <si>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</si>
  <si>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</si>
  <si>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</si>
  <si>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</si>
  <si>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</si>
  <si>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</si>
  <si>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</si>
  <si>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</si>
  <si>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</si>
  <si>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</si>
  <si>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</si>
  <si>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</si>
  <si>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</si>
  <si>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</si>
  <si>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</si>
  <si>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</si>
  <si>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</si>
  <si>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</si>
  <si>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</si>
  <si>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</si>
  <si>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</si>
  <si>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</si>
  <si>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</si>
  <si>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</si>
  <si>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</si>
  <si>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</si>
  <si>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</si>
  <si>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</si>
  <si>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</si>
  <si>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</si>
  <si>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</si>
  <si>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</si>
  <si>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</si>
  <si>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</si>
  <si>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</si>
  <si>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</si>
  <si>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</si>
  <si>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</si>
  <si>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</si>
  <si>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</si>
  <si>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</si>
  <si>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</si>
  <si>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</si>
  <si>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</si>
  <si>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</si>
  <si>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</si>
  <si>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</si>
  <si>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</si>
  <si>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</si>
  <si>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</si>
  <si>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</si>
  <si>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</si>
  <si>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</si>
  <si>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</si>
  <si>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</si>
  <si>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</si>
  <si>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</si>
  <si>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</si>
  <si>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</si>
  <si>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</si>
  <si>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</si>
  <si>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</si>
  <si>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</si>
  <si>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</si>
  <si>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</si>
  <si>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</si>
  <si>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</si>
  <si>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</si>
  <si>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</si>
  <si>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</si>
  <si>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</si>
  <si>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</si>
  <si>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</si>
  <si>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</si>
  <si>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</si>
  <si>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</si>
  <si>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</si>
  <si>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</si>
  <si>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</si>
  <si>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</si>
  <si>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</si>
  <si>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</si>
  <si>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</si>
  <si>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</si>
  <si>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</si>
  <si>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</si>
  <si>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</si>
  <si>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</si>
  <si>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</si>
  <si>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</si>
  <si>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</si>
  <si>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</si>
  <si>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</si>
  <si>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</si>
  <si>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</si>
  <si>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</si>
  <si>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</si>
  <si>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</si>
  <si>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</si>
  <si>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</si>
  <si>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</si>
  <si>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</si>
  <si>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</si>
  <si>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</si>
  <si>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</si>
  <si>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</si>
  <si>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</si>
  <si>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</si>
  <si>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</si>
  <si>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</si>
  <si>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</si>
  <si>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</si>
  <si>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</si>
  <si>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</si>
  <si>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</si>
  <si>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</si>
  <si>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</si>
  <si>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</si>
  <si>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</si>
  <si>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</si>
  <si>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</si>
  <si>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</si>
  <si>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</si>
  <si>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</si>
  <si>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</si>
  <si>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</si>
  <si>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</si>
  <si>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</si>
  <si>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</si>
  <si>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</si>
  <si>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</si>
  <si>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</si>
  <si>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</si>
  <si>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</si>
  <si>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</si>
  <si>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</si>
  <si>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</si>
  <si>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</si>
  <si>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</si>
  <si>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</si>
  <si>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</si>
  <si>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</si>
  <si>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</si>
  <si>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</si>
  <si>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</si>
  <si>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</si>
  <si>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</si>
  <si>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</si>
  <si>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</si>
  <si>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</si>
  <si>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</si>
  <si>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</si>
  <si>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</si>
  <si>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</si>
  <si>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</si>
  <si>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</si>
  <si>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</si>
  <si>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</si>
  <si>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</si>
  <si>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</si>
  <si>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</si>
  <si>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</si>
  <si>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</si>
  <si>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</si>
  <si>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</si>
  <si>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</si>
  <si>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</si>
  <si>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</si>
  <si>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</si>
  <si>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</si>
  <si>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</si>
  <si>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</si>
  <si>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</si>
  <si>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</si>
  <si>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</si>
  <si>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</si>
  <si>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</si>
  <si>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</si>
  <si>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</si>
  <si>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</si>
  <si>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</si>
  <si>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</si>
  <si>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</si>
  <si>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</si>
  <si>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</si>
  <si>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</si>
  <si>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</si>
  <si>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</si>
  <si>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</si>
  <si>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</si>
  <si>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</si>
  <si>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</si>
  <si>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</si>
  <si>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</si>
  <si>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</si>
  <si>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</si>
  <si>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</si>
  <si>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</si>
  <si>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</si>
  <si>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</si>
  <si>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</si>
  <si>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</si>
  <si>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</si>
  <si>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</si>
  <si>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</si>
  <si>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</si>
  <si>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</si>
  <si>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</si>
  <si>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</si>
  <si>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</si>
  <si>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</si>
  <si>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</si>
  <si>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</si>
  <si>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</si>
  <si>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</si>
  <si>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</si>
  <si>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</si>
  <si>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</si>
  <si>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</si>
  <si>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</si>
  <si>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</si>
  <si>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</si>
  <si>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</si>
  <si>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</si>
  <si>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</si>
  <si>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</si>
  <si>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</si>
  <si>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</si>
  <si>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</si>
  <si>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</si>
  <si>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</si>
  <si>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</si>
  <si>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</si>
  <si>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</si>
  <si>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</si>
  <si>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</si>
  <si>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</si>
  <si>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</si>
  <si>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</si>
  <si>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</si>
  <si>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</si>
  <si>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</si>
  <si>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</si>
  <si>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</si>
  <si>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</si>
  <si>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</si>
  <si>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</si>
  <si>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</si>
  <si>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</si>
  <si>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</si>
  <si>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</si>
  <si>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</si>
  <si>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</si>
  <si>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</si>
  <si>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</si>
  <si>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</si>
  <si>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</si>
  <si>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</si>
  <si>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</si>
  <si>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</si>
  <si>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</si>
  <si>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</si>
  <si>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</si>
  <si>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</si>
  <si>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</si>
  <si>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</si>
  <si>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</si>
  <si>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</si>
  <si>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</si>
  <si>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</si>
  <si>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</si>
  <si>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</si>
  <si>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</si>
  <si>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</si>
  <si>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</si>
  <si>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</si>
  <si>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</si>
  <si>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</si>
  <si>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</si>
  <si>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</si>
  <si>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</si>
  <si>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</si>
  <si>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</si>
  <si>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</si>
  <si>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</si>
  <si>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</si>
  <si>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</si>
  <si>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</si>
  <si>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</si>
  <si>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</si>
  <si>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</si>
  <si>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</si>
  <si>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</si>
  <si>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</si>
  <si>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</si>
  <si>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</si>
  <si>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</si>
  <si>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</si>
  <si>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</si>
  <si>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</si>
  <si>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</si>
  <si>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</si>
  <si>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</si>
  <si>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</si>
  <si>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</si>
  <si>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</si>
  <si>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</si>
  <si>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</si>
  <si>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</si>
  <si>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</si>
  <si>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</si>
  <si>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</si>
  <si>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</si>
  <si>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</si>
  <si>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</si>
  <si>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</si>
  <si>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</si>
  <si>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</si>
  <si>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</si>
  <si>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</si>
  <si>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</si>
  <si>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</si>
  <si>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</si>
  <si>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</si>
  <si>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</si>
  <si>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</si>
  <si>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</si>
  <si>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</si>
  <si>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</si>
  <si>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</si>
  <si>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</si>
  <si>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</si>
  <si>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</si>
  <si>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</si>
  <si>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</si>
  <si>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</si>
  <si>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</si>
  <si>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</si>
  <si>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</si>
  <si>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</si>
  <si>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</si>
  <si>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</si>
  <si>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</si>
  <si>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</si>
  <si>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</si>
  <si>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</si>
  <si>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</si>
  <si>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</si>
  <si>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</si>
  <si>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</si>
  <si>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</si>
  <si>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</si>
  <si>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</si>
  <si>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</si>
  <si>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</si>
  <si>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</si>
  <si>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</si>
  <si>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</si>
  <si>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</si>
  <si>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</si>
  <si>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</si>
  <si>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</si>
  <si>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</si>
  <si>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</si>
  <si>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</si>
  <si>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</si>
  <si>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</si>
  <si>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</si>
  <si>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</si>
  <si>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</si>
  <si>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</si>
  <si>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</si>
  <si>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</si>
  <si>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</si>
  <si>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</si>
  <si>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</si>
  <si>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</si>
  <si>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</si>
  <si>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</si>
  <si>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</si>
  <si>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</si>
  <si>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</si>
  <si>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</si>
  <si>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</si>
  <si>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</si>
  <si>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</si>
  <si>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</si>
  <si>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</si>
  <si>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</si>
  <si>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</si>
  <si>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</si>
  <si>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</si>
  <si>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</si>
  <si>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</si>
  <si>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</si>
  <si>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</si>
  <si>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</si>
  <si>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</si>
  <si>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</si>
  <si>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</si>
  <si>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</si>
  <si>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</si>
  <si>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</si>
  <si>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</si>
  <si>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</si>
  <si>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</si>
  <si>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</si>
  <si>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</si>
  <si>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</si>
  <si>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</si>
  <si>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</si>
  <si>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</si>
  <si>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</si>
  <si>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</si>
  <si>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</si>
  <si>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</si>
  <si>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</si>
  <si>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</si>
  <si>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</si>
  <si>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</si>
  <si>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</si>
  <si>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</si>
  <si>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</si>
  <si>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</si>
  <si>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</si>
  <si>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</si>
  <si>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</si>
  <si>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</si>
  <si>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</si>
  <si>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</si>
  <si>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</si>
  <si>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</si>
  <si>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</si>
  <si>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</si>
  <si>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</si>
  <si>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</si>
  <si>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</si>
  <si>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</si>
  <si>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</si>
  <si>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</si>
  <si>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</si>
  <si>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</si>
  <si>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</si>
  <si>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</si>
  <si>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</si>
  <si>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</si>
  <si>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</si>
  <si>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</si>
  <si>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</si>
  <si>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</si>
  <si>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</si>
  <si>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</si>
  <si>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</si>
  <si>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</si>
  <si>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</si>
  <si>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</si>
  <si>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</si>
  <si>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</si>
  <si>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</si>
  <si>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</si>
  <si>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</si>
  <si>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</si>
  <si>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</si>
  <si>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</si>
  <si>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</si>
  <si>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</si>
  <si>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</si>
  <si>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</si>
  <si>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</si>
  <si>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</si>
  <si>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</si>
  <si>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</si>
  <si>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</si>
  <si>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</si>
  <si>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</si>
  <si>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</si>
  <si>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</si>
  <si>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</si>
  <si>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</si>
  <si>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</si>
  <si>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</si>
  <si>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</si>
  <si>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</si>
  <si>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</si>
  <si>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</si>
  <si>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</si>
  <si>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</si>
  <si>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</si>
  <si>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</si>
  <si>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</si>
  <si>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</si>
  <si>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</si>
  <si>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</si>
  <si>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</si>
  <si>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</si>
  <si>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</si>
  <si>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</si>
  <si>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</si>
  <si>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</si>
  <si>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</si>
  <si>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</si>
  <si>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</si>
  <si>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</si>
  <si>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</si>
  <si>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</si>
  <si>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</si>
  <si>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</si>
  <si>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</si>
  <si>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</si>
  <si>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</si>
  <si>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</si>
  <si>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</si>
  <si>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</si>
  <si>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</si>
  <si>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</si>
  <si>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</si>
  <si>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</si>
  <si>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</si>
  <si>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</si>
  <si>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</si>
  <si>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</si>
  <si>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</si>
  <si>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</si>
  <si>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</si>
  <si>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</si>
  <si>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</si>
  <si>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</si>
  <si>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</si>
  <si>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</si>
  <si>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</si>
  <si>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</si>
  <si>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</si>
  <si>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</si>
  <si>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</si>
  <si>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</si>
  <si>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</si>
  <si>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</si>
  <si>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</si>
  <si>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</si>
  <si>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</si>
  <si>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</si>
  <si>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</si>
  <si>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</si>
  <si>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</si>
  <si>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</si>
  <si>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</si>
  <si>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</si>
  <si>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</si>
  <si>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</si>
  <si>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</si>
  <si>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</si>
  <si>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</si>
  <si>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</si>
  <si>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</si>
  <si>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</si>
  <si>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</si>
  <si>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</si>
  <si>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</si>
  <si>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</si>
  <si>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</si>
  <si>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</si>
  <si>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</si>
  <si>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</si>
  <si>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</si>
  <si>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</si>
  <si>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</si>
  <si>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</si>
  <si>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</si>
  <si>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</si>
  <si>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</si>
  <si>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</si>
  <si>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</si>
  <si>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</si>
  <si>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</si>
  <si>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</si>
  <si>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</si>
  <si>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</si>
  <si>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</si>
  <si>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</si>
  <si>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</si>
  <si>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</si>
  <si>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</si>
  <si>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</si>
  <si>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</si>
  <si>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</si>
  <si>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</si>
  <si>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</si>
  <si>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</si>
  <si>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</si>
  <si>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</si>
  <si>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</si>
  <si>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</si>
  <si>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</si>
  <si>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</si>
  <si>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</si>
  <si>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</si>
  <si>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</si>
  <si>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</si>
  <si>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</si>
  <si>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</si>
  <si>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</si>
  <si>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</si>
  <si>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</si>
  <si>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</si>
  <si>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</si>
  <si>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</si>
  <si>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</si>
  <si>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</si>
  <si>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</si>
  <si>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</si>
  <si>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</si>
  <si>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</si>
  <si>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</si>
  <si>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</si>
  <si>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</si>
  <si>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</si>
  <si>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</si>
  <si>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</si>
  <si>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</si>
  <si>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</si>
  <si>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</si>
  <si>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</si>
  <si>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</si>
  <si>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</si>
  <si>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</si>
  <si>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</si>
  <si>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</si>
  <si>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</si>
  <si>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</si>
  <si>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</si>
  <si>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</si>
  <si>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</si>
  <si>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</si>
  <si>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</si>
  <si>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</si>
  <si>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</si>
  <si>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</si>
  <si>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</si>
  <si>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</si>
  <si>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</si>
  <si>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</si>
  <si>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</si>
  <si>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</si>
  <si>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</si>
  <si>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</si>
  <si>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</si>
  <si>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</si>
  <si>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</si>
  <si>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</si>
  <si>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</si>
  <si>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</si>
  <si>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</si>
  <si>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</si>
  <si>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</si>
  <si>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</si>
  <si>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</si>
  <si>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</si>
  <si>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</si>
  <si>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</si>
  <si>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</si>
  <si>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</si>
  <si>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</si>
  <si>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</si>
  <si>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</si>
  <si>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</si>
  <si>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</si>
  <si>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</si>
  <si>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</si>
  <si>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</si>
  <si>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</si>
  <si>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</si>
  <si>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</si>
  <si>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</si>
  <si>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</si>
  <si>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</si>
  <si>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</si>
  <si>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</si>
  <si>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</si>
  <si>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</si>
  <si>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</si>
  <si>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</si>
  <si>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</si>
  <si>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</si>
  <si>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</si>
  <si>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</si>
  <si>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</si>
  <si>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</si>
  <si>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</si>
  <si>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</si>
  <si>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</si>
  <si>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</si>
  <si>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</si>
  <si>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</si>
  <si>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</si>
  <si>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</si>
  <si>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</si>
  <si>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</si>
  <si>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</si>
  <si>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</si>
  <si>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</si>
  <si>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</si>
  <si>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</si>
  <si>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</si>
  <si>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</si>
  <si>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</si>
  <si>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</si>
  <si>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</si>
  <si>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</si>
  <si>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</si>
  <si>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</si>
  <si>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</si>
  <si>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</si>
  <si>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</si>
  <si>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</si>
  <si>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</si>
  <si>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</si>
  <si>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</si>
  <si>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</si>
  <si>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</si>
  <si>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</si>
  <si>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</si>
  <si>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</si>
  <si>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</si>
  <si>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</si>
  <si>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</si>
  <si>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</si>
  <si>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</si>
  <si>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</si>
  <si>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</si>
  <si>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</si>
  <si>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</si>
  <si>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</si>
  <si>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</si>
  <si>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</si>
  <si>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</si>
  <si>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</si>
  <si>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</si>
  <si>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</si>
  <si>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</si>
  <si>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</si>
  <si>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</si>
  <si>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</si>
  <si>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</si>
  <si>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</si>
  <si>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</si>
  <si>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</si>
  <si>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</si>
  <si>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</si>
  <si>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</si>
  <si>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</si>
  <si>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</si>
  <si>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</si>
  <si>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</si>
  <si>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</si>
  <si>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</si>
  <si>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</si>
  <si>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</si>
  <si>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</si>
  <si>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</si>
  <si>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</si>
  <si>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</si>
  <si>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</si>
  <si>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</si>
  <si>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</si>
  <si>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</si>
  <si>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</si>
  <si>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</si>
  <si>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</si>
  <si>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</si>
  <si>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</si>
  <si>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</si>
  <si>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</si>
  <si>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</si>
  <si>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</si>
  <si>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</si>
  <si>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</si>
  <si>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</si>
  <si>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</si>
  <si>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</si>
  <si>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</si>
  <si>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</si>
  <si>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</si>
  <si>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</si>
  <si>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</si>
  <si>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</si>
  <si>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</si>
  <si>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</si>
  <si>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</si>
  <si>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</si>
  <si>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</si>
  <si>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</si>
  <si>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</si>
  <si>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</si>
  <si>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</si>
  <si>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</si>
  <si>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</si>
  <si>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</si>
  <si>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</si>
  <si>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</si>
  <si>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</si>
  <si>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</si>
  <si>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</si>
  <si>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</si>
  <si>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</si>
  <si>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</si>
  <si>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</si>
  <si>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</si>
  <si>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</si>
  <si>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</si>
  <si>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</si>
  <si>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</si>
  <si>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</si>
  <si>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</si>
  <si>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</si>
  <si>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</si>
  <si>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</si>
  <si>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</si>
  <si>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</si>
  <si>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</si>
  <si>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</si>
  <si>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</si>
  <si>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</si>
  <si>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</si>
  <si>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</si>
  <si>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</si>
  <si>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</si>
  <si>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</si>
  <si>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</si>
  <si>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</si>
  <si>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</si>
  <si>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</si>
  <si>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</si>
  <si>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</si>
  <si>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</si>
  <si>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</si>
  <si>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</si>
  <si>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</si>
  <si>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</si>
  <si>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</si>
  <si>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</si>
  <si>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</si>
  <si>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</si>
  <si>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</si>
  <si>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</si>
  <si>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</si>
  <si>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</si>
  <si>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</si>
  <si>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</si>
  <si>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</si>
  <si>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</si>
  <si>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</si>
  <si>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</si>
  <si>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</si>
  <si>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</si>
  <si>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</si>
  <si>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</si>
  <si>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</si>
  <si>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</si>
  <si>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</si>
  <si>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</si>
  <si>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</si>
  <si>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</si>
  <si>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</si>
  <si>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</si>
  <si>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</si>
  <si>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</si>
  <si>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</si>
  <si>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</si>
  <si>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</si>
  <si>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</si>
  <si>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</si>
  <si>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</si>
  <si>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</si>
  <si>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</si>
  <si>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</si>
  <si>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</si>
  <si>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</si>
  <si>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</si>
  <si>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</si>
  <si>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</si>
  <si>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</si>
  <si>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</si>
  <si>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</si>
  <si>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</si>
  <si>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</si>
  <si>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</si>
  <si>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</si>
  <si>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</si>
  <si>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</si>
  <si>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</si>
  <si>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</si>
  <si>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</si>
  <si>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</si>
  <si>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</si>
  <si>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</si>
  <si>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</si>
  <si>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</si>
  <si>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</si>
  <si>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</si>
  <si>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</si>
  <si>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</si>
  <si>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</si>
  <si>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</si>
  <si>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</si>
  <si>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</si>
  <si>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</si>
  <si>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</si>
  <si>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</si>
  <si>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</si>
  <si>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</si>
  <si>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</si>
  <si>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</si>
  <si>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</si>
  <si>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</si>
  <si>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</si>
  <si>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</si>
  <si>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</si>
  <si>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</si>
  <si>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</si>
  <si>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</si>
  <si>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</si>
  <si>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</si>
  <si>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</si>
  <si>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</si>
  <si>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</si>
  <si>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</si>
  <si>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</si>
  <si>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</si>
  <si>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</si>
  <si>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</si>
  <si>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</si>
  <si>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</si>
  <si>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</si>
  <si>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</si>
  <si>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</si>
  <si>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</si>
  <si>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</si>
  <si>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</si>
  <si>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</si>
  <si>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</si>
  <si>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</si>
  <si>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</si>
  <si>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</si>
  <si>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</si>
  <si>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</si>
  <si>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</si>
  <si>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</si>
  <si>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</si>
  <si>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</si>
  <si>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</si>
  <si>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</si>
  <si>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</si>
  <si>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</si>
  <si>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</si>
  <si>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</si>
  <si>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</si>
  <si>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</si>
  <si>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</si>
  <si>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</si>
  <si>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</si>
  <si>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</si>
  <si>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</si>
  <si>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</si>
  <si>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</si>
  <si>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</si>
  <si>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</si>
  <si>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</si>
  <si>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</si>
  <si>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</si>
  <si>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</si>
  <si>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</si>
  <si>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</si>
  <si>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</si>
  <si>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</si>
  <si>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</si>
  <si>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</si>
  <si>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</si>
  <si>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</si>
  <si>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</si>
  <si>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</si>
  <si>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</si>
  <si>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</si>
  <si>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</si>
  <si>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</si>
  <si>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</si>
  <si>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</si>
  <si>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</si>
  <si>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</si>
  <si>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</si>
  <si>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</si>
  <si>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</si>
  <si>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</si>
  <si>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</si>
  <si>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</si>
  <si>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</si>
  <si>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</si>
  <si>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</si>
  <si>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</si>
  <si>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</si>
  <si>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</si>
  <si>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</si>
  <si>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</si>
  <si>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</si>
  <si>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</si>
  <si>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</si>
  <si>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</si>
  <si>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</si>
  <si>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</si>
  <si>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</si>
  <si>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</si>
  <si>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</si>
  <si>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</si>
  <si>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</si>
  <si>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</si>
  <si>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</si>
  <si>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</si>
  <si>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</si>
  <si>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</si>
  <si>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</si>
  <si>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</si>
  <si>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</si>
  <si>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</si>
  <si>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</si>
  <si>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</si>
  <si>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</si>
  <si>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</si>
  <si>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</si>
  <si>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</si>
  <si>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</si>
  <si>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</si>
  <si>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</si>
  <si>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</si>
  <si>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</si>
  <si>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</si>
  <si>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</si>
  <si>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</si>
  <si>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</si>
  <si>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</si>
  <si>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</si>
  <si>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</si>
  <si>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</si>
  <si>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</si>
  <si>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</si>
  <si>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</si>
  <si>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</si>
  <si>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</si>
  <si>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</si>
  <si>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</si>
  <si>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</si>
  <si>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</si>
  <si>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</si>
  <si>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</si>
  <si>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</si>
  <si>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</si>
  <si>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</si>
  <si>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</si>
  <si>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</si>
  <si>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</si>
  <si>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</si>
  <si>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</si>
  <si>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</si>
  <si>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</si>
  <si>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</si>
  <si>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</si>
  <si>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</si>
  <si>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</si>
  <si>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</si>
  <si>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</si>
  <si>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</si>
  <si>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</si>
  <si>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</si>
  <si>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</si>
  <si>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</si>
  <si>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</si>
  <si>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</si>
  <si>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</si>
  <si>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</si>
  <si>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</si>
  <si>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</si>
  <si>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</si>
  <si>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</si>
  <si>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</si>
  <si>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</si>
  <si>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</si>
  <si>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</si>
  <si>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</si>
  <si>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</si>
  <si>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</si>
  <si>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</si>
  <si>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</si>
  <si>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</si>
  <si>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</si>
  <si>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</si>
  <si>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</si>
  <si>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</si>
  <si>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</si>
  <si>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</si>
  <si>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</si>
  <si>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</si>
  <si>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</si>
  <si>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</si>
  <si>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</si>
  <si>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</si>
  <si>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</si>
  <si>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</si>
  <si>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</si>
  <si>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</si>
  <si>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</si>
  <si>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</si>
  <si>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</si>
  <si>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</si>
  <si>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</si>
  <si>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</si>
  <si>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</si>
  <si>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</si>
  <si>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</si>
  <si>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</si>
  <si>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</si>
  <si>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</si>
  <si>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</si>
  <si>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</si>
  <si>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</si>
  <si>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</si>
  <si>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</si>
  <si>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</si>
  <si>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</si>
  <si>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</si>
  <si>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</si>
  <si>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</si>
  <si>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</si>
  <si>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</si>
  <si>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</si>
  <si>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</si>
  <si>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</si>
  <si>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</si>
  <si>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</si>
  <si>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</si>
  <si>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</si>
  <si>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</si>
  <si>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</si>
  <si>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</si>
  <si>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</si>
  <si>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</si>
  <si>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</si>
  <si>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</si>
  <si>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</si>
  <si>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</si>
  <si>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</si>
  <si>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</si>
  <si>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</si>
  <si>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</si>
  <si>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</si>
  <si>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</si>
  <si>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</si>
  <si>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</si>
  <si>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</si>
  <si>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</si>
  <si>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</si>
  <si>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</si>
  <si>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</si>
  <si>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</si>
  <si>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</si>
  <si>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</si>
  <si>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</si>
  <si>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</si>
  <si>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</si>
  <si>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</si>
  <si>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</si>
  <si>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</si>
  <si>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</si>
  <si>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</si>
  <si>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</si>
  <si>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</si>
  <si>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</si>
  <si>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</si>
  <si>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</si>
  <si>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</si>
  <si>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</si>
  <si>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</si>
  <si>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</si>
  <si>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</si>
  <si>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</si>
  <si>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</si>
  <si>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</si>
  <si>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</si>
  <si>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</si>
  <si>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</si>
  <si>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</si>
  <si>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</si>
  <si>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</si>
  <si>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</si>
  <si>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</si>
  <si>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</si>
  <si>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</si>
  <si>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</si>
  <si>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</si>
  <si>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</si>
  <si>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</si>
  <si>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</si>
  <si>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</si>
  <si>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</si>
  <si>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</si>
  <si>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</si>
  <si>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</si>
  <si>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</si>
  <si>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</si>
  <si>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</si>
  <si>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</si>
  <si>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</si>
  <si>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</si>
  <si>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</si>
  <si>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</si>
  <si>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</si>
  <si>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</si>
  <si>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</si>
  <si>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</si>
  <si>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</si>
  <si>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</si>
  <si>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</si>
  <si>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</si>
  <si>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</si>
  <si>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</si>
  <si>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</si>
  <si>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</si>
  <si>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</si>
  <si>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</si>
  <si>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</si>
  <si>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</si>
  <si>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</si>
  <si>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</si>
  <si>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</si>
  <si>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</si>
  <si>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</si>
  <si>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</si>
  <si>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</si>
  <si>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</si>
  <si>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</si>
  <si>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</si>
  <si>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</si>
  <si>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</si>
  <si>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</si>
  <si>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</si>
  <si>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</si>
  <si>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</si>
  <si>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</si>
  <si>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</si>
  <si>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</si>
  <si>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</si>
  <si>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</si>
  <si>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</si>
  <si>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</si>
  <si>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</si>
  <si>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</si>
  <si>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</si>
  <si>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</si>
  <si>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</si>
  <si>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</si>
  <si>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</si>
  <si>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</si>
  <si>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</si>
  <si>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</si>
  <si>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</si>
  <si>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</si>
  <si>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</si>
  <si>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</si>
  <si>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</si>
  <si>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</si>
  <si>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</si>
  <si>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</si>
  <si>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</si>
  <si>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</si>
  <si>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</si>
  <si>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</si>
  <si>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</si>
  <si>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</si>
  <si>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</si>
  <si>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</si>
  <si>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</si>
  <si>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</si>
  <si>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</si>
  <si>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</si>
  <si>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</si>
  <si>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</si>
  <si>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</si>
  <si>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</si>
  <si>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</si>
  <si>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</si>
  <si>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</si>
  <si>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</si>
  <si>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</si>
  <si>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</si>
  <si>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</si>
  <si>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</si>
  <si>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</si>
  <si>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</si>
  <si>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</si>
  <si>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</si>
  <si>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</si>
  <si>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</si>
  <si>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</si>
  <si>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</si>
  <si>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</si>
  <si>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</si>
  <si>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</si>
  <si>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</si>
  <si>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</si>
  <si>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</si>
  <si>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</si>
  <si>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</si>
  <si>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</si>
  <si>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</si>
  <si>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</si>
  <si>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</si>
  <si>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</si>
  <si>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</si>
  <si>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</si>
  <si>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</si>
  <si>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</si>
  <si>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</si>
  <si>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</si>
  <si>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</si>
  <si>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</si>
  <si>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</si>
  <si>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</si>
  <si>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</si>
  <si>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</si>
  <si>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</si>
  <si>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</si>
  <si>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</si>
  <si>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</si>
  <si>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</si>
  <si>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</si>
  <si>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</si>
  <si>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</si>
  <si>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</si>
  <si>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</si>
  <si>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</si>
  <si>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</si>
  <si>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</si>
  <si>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</si>
  <si>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</si>
  <si>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</si>
  <si>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</si>
  <si>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</si>
  <si>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</si>
  <si>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</si>
  <si>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</si>
  <si>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</si>
  <si>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</si>
  <si>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</si>
  <si>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</si>
  <si>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</si>
  <si>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</si>
  <si>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</si>
  <si>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</si>
  <si>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</si>
  <si>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</si>
  <si>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</si>
  <si>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</si>
  <si>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</si>
  <si>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</si>
  <si>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</si>
  <si>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</si>
  <si>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</si>
  <si>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</si>
  <si>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</si>
  <si>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</si>
  <si>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</si>
  <si>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</si>
  <si>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</si>
  <si>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</si>
  <si>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</si>
  <si>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</si>
  <si>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</si>
  <si>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</si>
  <si>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</si>
  <si>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</si>
  <si>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</si>
  <si>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</si>
  <si>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</si>
  <si>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</si>
  <si>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</si>
  <si>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</si>
  <si>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</si>
  <si>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</si>
  <si>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</si>
  <si>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</si>
  <si>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</si>
  <si>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</si>
  <si>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</si>
  <si>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</si>
  <si>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</si>
  <si>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</si>
  <si>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</si>
  <si>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</si>
  <si>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</si>
  <si>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</si>
  <si>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</si>
  <si>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</si>
  <si>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</si>
  <si>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</si>
  <si>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</si>
  <si>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</si>
  <si>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</si>
  <si>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</si>
  <si>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</si>
  <si>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</si>
  <si>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</si>
  <si>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</si>
  <si>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</si>
  <si>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</si>
  <si>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</si>
  <si>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</si>
  <si>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</si>
  <si>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</si>
  <si>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</si>
  <si>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</si>
  <si>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</si>
  <si>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</si>
  <si>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</si>
  <si>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</si>
  <si>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</si>
  <si>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</si>
  <si>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</si>
  <si>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</si>
  <si>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</si>
  <si>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</si>
  <si>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</si>
  <si>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</si>
  <si>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</si>
  <si>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</si>
  <si>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</si>
  <si>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</si>
  <si>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</si>
  <si>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</si>
  <si>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</si>
  <si>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</si>
  <si>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</si>
  <si>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</si>
  <si>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</si>
  <si>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</si>
  <si>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</si>
  <si>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</si>
  <si>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</si>
  <si>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</si>
  <si>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</si>
  <si>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</si>
  <si>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</si>
  <si>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</si>
  <si>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</si>
  <si>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</si>
  <si>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</si>
  <si>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</si>
  <si>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</si>
  <si>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</si>
  <si>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</si>
  <si>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</si>
  <si>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</si>
  <si>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</si>
  <si>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</si>
  <si>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</si>
  <si>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</si>
  <si>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</si>
  <si>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</si>
  <si>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</si>
  <si>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</si>
  <si>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</si>
  <si>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</si>
  <si>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</si>
  <si>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</si>
  <si>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</si>
  <si>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</si>
  <si>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</si>
  <si>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</si>
  <si>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</si>
  <si>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</si>
  <si>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</si>
  <si>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</si>
  <si>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</si>
  <si>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</si>
  <si>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</si>
  <si>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</si>
  <si>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</si>
  <si>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</si>
  <si>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</si>
  <si>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</si>
  <si>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</si>
  <si>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</si>
  <si>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</si>
  <si>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</si>
  <si>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</si>
  <si>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</si>
  <si>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</si>
  <si>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</si>
  <si>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</si>
  <si>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</si>
  <si>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</si>
  <si>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</si>
  <si>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</si>
  <si>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</si>
  <si>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</si>
  <si>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</si>
  <si>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</si>
  <si>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</si>
  <si>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</si>
  <si>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</si>
  <si>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</si>
  <si>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</si>
  <si>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</si>
  <si>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</si>
  <si>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</si>
  <si>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</si>
  <si>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</si>
  <si>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</si>
  <si>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</si>
  <si>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</si>
  <si>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</si>
  <si>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</si>
  <si>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</si>
  <si>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</si>
  <si>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</si>
  <si>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</si>
  <si>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</si>
  <si>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</si>
  <si>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</si>
  <si>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</si>
  <si>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</si>
  <si>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</si>
  <si>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</si>
  <si>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</si>
  <si>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</si>
  <si>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</si>
  <si>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</si>
  <si>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</si>
  <si>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</si>
  <si>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</si>
  <si>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</si>
  <si>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</si>
  <si>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</si>
  <si>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</si>
  <si>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</si>
  <si>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</si>
  <si>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</si>
  <si>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</si>
  <si>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</si>
  <si>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</si>
  <si>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</si>
  <si>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</si>
  <si>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</si>
  <si>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</si>
  <si>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</si>
  <si>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</si>
  <si>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</si>
  <si>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</si>
  <si>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</si>
  <si>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</si>
  <si>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</si>
  <si>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</si>
  <si>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</si>
  <si>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</si>
  <si>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</si>
  <si>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</si>
  <si>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</si>
  <si>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</si>
  <si>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</si>
  <si>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</si>
  <si>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</si>
  <si>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</si>
  <si>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</si>
  <si>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</si>
  <si>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</si>
  <si>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</si>
  <si>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</si>
  <si>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</si>
  <si>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</si>
  <si>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</si>
  <si>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</si>
  <si>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</si>
  <si>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</si>
  <si>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</si>
  <si>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</si>
  <si>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</si>
  <si>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</si>
  <si>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</si>
  <si>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</si>
  <si>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</si>
  <si>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</si>
  <si>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</si>
  <si>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</si>
  <si>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</si>
  <si>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</si>
  <si>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</si>
  <si>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</si>
  <si>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</si>
  <si>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</si>
  <si>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</si>
  <si>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</si>
  <si>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</si>
  <si>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</si>
  <si>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</si>
  <si>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</si>
  <si>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</si>
  <si>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</si>
  <si>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</si>
  <si>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</si>
  <si>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</si>
  <si>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</si>
  <si>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</si>
  <si>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</si>
  <si>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</si>
  <si>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</si>
  <si>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</si>
  <si>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</si>
  <si>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</si>
  <si>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</si>
  <si>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</si>
  <si>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</si>
  <si>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</si>
  <si>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</si>
  <si>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</si>
  <si>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</si>
  <si>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</si>
  <si>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</si>
  <si>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</si>
  <si>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</si>
  <si>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</si>
  <si>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</si>
  <si>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</si>
  <si>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</si>
  <si>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</si>
  <si>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</si>
  <si>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</si>
  <si>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</si>
  <si>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</si>
  <si>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</si>
  <si>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</si>
  <si>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</si>
  <si>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</si>
  <si>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</si>
  <si>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</si>
  <si>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</si>
  <si>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</si>
  <si>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</si>
  <si>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</si>
  <si>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</si>
  <si>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</si>
  <si>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</si>
  <si>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</si>
  <si>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</si>
  <si>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</si>
  <si>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</si>
  <si>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</si>
  <si>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</si>
  <si>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</si>
  <si>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</si>
  <si>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</si>
  <si>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</si>
  <si>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</si>
  <si>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</si>
  <si>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</si>
  <si>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</si>
  <si>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</si>
  <si>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</si>
  <si>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</si>
  <si>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</si>
  <si>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</si>
  <si>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</si>
  <si>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</si>
  <si>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</si>
  <si>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</si>
  <si>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</si>
  <si>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</si>
  <si>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</si>
  <si>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</si>
  <si>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</si>
  <si>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</si>
  <si>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</si>
  <si>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</si>
  <si>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</si>
  <si>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</si>
  <si>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</si>
  <si>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</si>
  <si>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</si>
  <si>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</si>
  <si>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</si>
  <si>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</si>
  <si>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</si>
  <si>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</si>
  <si>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</si>
  <si>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</si>
  <si>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</si>
  <si>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</si>
  <si>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</si>
  <si>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</si>
  <si>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</si>
  <si>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</si>
  <si>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</si>
  <si>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</si>
  <si>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</si>
  <si>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</si>
  <si>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</si>
  <si>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</si>
  <si>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</si>
  <si>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</si>
  <si>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</si>
  <si>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</si>
  <si>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</si>
  <si>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</si>
  <si>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</si>
  <si>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</si>
  <si>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</si>
  <si>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</si>
  <si>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</si>
  <si>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</si>
  <si>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</si>
  <si>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</si>
  <si>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</si>
  <si>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</si>
  <si>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</si>
  <si>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</si>
  <si>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</si>
  <si>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</si>
  <si>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</si>
  <si>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</si>
  <si>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</si>
  <si>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</si>
  <si>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</si>
  <si>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</si>
  <si>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</si>
  <si>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</si>
  <si>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</si>
  <si>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</si>
  <si>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</si>
  <si>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</si>
  <si>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</si>
  <si>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</si>
  <si>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</si>
  <si>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</si>
  <si>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</si>
  <si>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</si>
  <si>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</si>
  <si>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</si>
  <si>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</si>
  <si>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</si>
  <si>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</si>
  <si>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</si>
  <si>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</si>
  <si>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</si>
  <si>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</si>
  <si>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</si>
  <si>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</si>
  <si>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</si>
  <si>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</si>
  <si>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</si>
  <si>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</si>
  <si>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</si>
  <si>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</si>
  <si>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</si>
  <si>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</si>
  <si>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</si>
  <si>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</si>
  <si>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</si>
  <si>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</si>
  <si>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</si>
  <si>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</si>
  <si>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</si>
  <si>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</si>
  <si>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</si>
  <si>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</si>
  <si>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</si>
  <si>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</si>
  <si>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</si>
  <si>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</si>
  <si>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</si>
  <si>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</si>
  <si>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</si>
  <si>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</si>
  <si>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</si>
  <si>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</si>
  <si>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</si>
  <si>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</si>
  <si>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</si>
  <si>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</si>
  <si>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</si>
  <si>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</si>
  <si>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</si>
  <si>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</si>
  <si>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</si>
  <si>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</si>
  <si>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</si>
  <si>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</si>
  <si>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</si>
  <si>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</si>
  <si>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</si>
  <si>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</si>
  <si>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</si>
  <si>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</si>
  <si>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</si>
  <si>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</si>
  <si>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</si>
  <si>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</si>
  <si>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</si>
  <si>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</si>
  <si>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</si>
  <si>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</si>
  <si>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</si>
  <si>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</si>
  <si>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</si>
  <si>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</si>
  <si>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</si>
  <si>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</si>
  <si>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</si>
  <si>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</si>
  <si>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</si>
  <si>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</si>
  <si>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</si>
  <si>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</si>
  <si>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</si>
  <si>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</si>
  <si>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</si>
  <si>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</si>
  <si>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</si>
  <si>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</si>
  <si>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</si>
  <si>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</si>
  <si>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</si>
  <si>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</si>
  <si>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</si>
  <si>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</si>
  <si>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</si>
  <si>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</si>
  <si>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</si>
  <si>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</si>
  <si>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</si>
  <si>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</si>
  <si>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</si>
  <si>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</si>
  <si>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</si>
  <si>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</si>
  <si>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</si>
  <si>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</si>
  <si>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</si>
  <si>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</si>
  <si>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</si>
  <si>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</si>
  <si>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</si>
  <si>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</si>
  <si>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</si>
  <si>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</si>
  <si>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</si>
  <si>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</si>
  <si>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</si>
  <si>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</si>
  <si>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</si>
  <si>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</si>
  <si>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</si>
  <si>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</si>
  <si>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</si>
  <si>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</si>
  <si>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</si>
  <si>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</si>
  <si>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</si>
  <si>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</si>
  <si>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</si>
  <si>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</si>
  <si>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</si>
  <si>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</si>
  <si>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</si>
  <si>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</si>
  <si>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</si>
  <si>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</si>
  <si>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</si>
  <si>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</si>
  <si>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</si>
  <si>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</si>
  <si>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</si>
  <si>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</si>
  <si>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</si>
  <si>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</si>
  <si>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</si>
  <si>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</si>
  <si>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</si>
  <si>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</si>
  <si>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</si>
  <si>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</si>
  <si>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</si>
  <si>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</si>
  <si>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</si>
  <si>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</si>
  <si>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</si>
  <si>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</si>
  <si>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</si>
  <si>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</si>
  <si>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</si>
  <si>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</si>
  <si>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</si>
  <si>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</si>
  <si>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</si>
  <si>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</si>
  <si>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</si>
  <si>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</si>
  <si>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</si>
  <si>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</si>
  <si>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</si>
  <si>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</si>
  <si>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</si>
  <si>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</si>
  <si>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</si>
  <si>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</si>
  <si>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</si>
  <si>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</si>
  <si>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</si>
  <si>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</si>
  <si>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</si>
  <si>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</si>
  <si>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</si>
  <si>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</si>
  <si>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</si>
  <si>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</si>
  <si>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</si>
  <si>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</si>
  <si>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</si>
  <si>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</si>
  <si>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</si>
  <si>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</si>
  <si>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</si>
  <si>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</si>
  <si>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</si>
  <si>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</si>
  <si>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</si>
  <si>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</si>
  <si>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</si>
  <si>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</si>
  <si>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</si>
  <si>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</si>
  <si>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</si>
  <si>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</si>
  <si>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</si>
  <si>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</si>
  <si>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</si>
  <si>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</si>
  <si>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</si>
  <si>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</si>
  <si>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</si>
  <si>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</si>
  <si>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</si>
  <si>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</si>
  <si>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</si>
  <si>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</si>
  <si>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</si>
  <si>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</si>
  <si>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</si>
  <si>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</si>
  <si>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</si>
  <si>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</si>
  <si>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</si>
  <si>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</si>
  <si>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</si>
  <si>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</si>
  <si>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</si>
  <si>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</si>
  <si>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</si>
  <si>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</si>
  <si>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</si>
  <si>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</si>
  <si>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</si>
  <si>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</si>
  <si>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</si>
  <si>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</si>
  <si>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</si>
  <si>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</si>
  <si>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</si>
  <si>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</si>
  <si>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</si>
  <si>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</si>
  <si>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</si>
  <si>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</si>
  <si>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</si>
  <si>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</si>
  <si>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</si>
  <si>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</si>
  <si>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</si>
  <si>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</si>
  <si>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</si>
  <si>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</si>
  <si>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</si>
  <si>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</si>
  <si>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</si>
  <si>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</si>
  <si>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</si>
  <si>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</si>
  <si>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</si>
  <si>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</si>
  <si>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</si>
  <si>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</si>
  <si>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</si>
  <si>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</si>
  <si>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</si>
  <si>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</si>
  <si>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</si>
  <si>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</si>
  <si>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</si>
  <si>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</si>
  <si>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</si>
  <si>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</si>
  <si>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</si>
  <si>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</si>
  <si>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</si>
  <si>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</si>
  <si>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</si>
  <si>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</si>
  <si>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</si>
  <si>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</si>
  <si>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</si>
  <si>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</si>
  <si>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</si>
  <si>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</si>
  <si>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</si>
  <si>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</si>
  <si>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</si>
  <si>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</si>
  <si>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</si>
  <si>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</si>
  <si>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</si>
  <si>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</si>
  <si>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</si>
  <si>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</si>
  <si>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</si>
  <si>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</si>
  <si>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</si>
  <si>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</si>
  <si>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</si>
  <si>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</si>
  <si>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</si>
  <si>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</si>
  <si>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</si>
  <si>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</si>
  <si>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</si>
  <si>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</si>
  <si>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</si>
  <si>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</si>
  <si>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</si>
  <si>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</si>
  <si>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</si>
  <si>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</si>
  <si>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</si>
  <si>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</si>
  <si>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</si>
  <si>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</si>
  <si>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</si>
  <si>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</si>
  <si>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</si>
  <si>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</si>
  <si>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</si>
  <si>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</si>
  <si>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</si>
  <si>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</si>
  <si>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</si>
  <si>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</si>
  <si>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</si>
  <si>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</si>
  <si>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</si>
  <si>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</si>
  <si>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</si>
  <si>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</si>
  <si>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</si>
  <si>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</si>
  <si>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</si>
  <si>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</si>
  <si>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</si>
  <si>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</si>
  <si>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</si>
  <si>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</si>
  <si>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</si>
  <si>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</si>
  <si>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</si>
  <si>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</si>
  <si>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</si>
  <si>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</si>
  <si>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</si>
  <si>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</si>
  <si>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</si>
  <si>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</si>
  <si>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</si>
  <si>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</si>
  <si>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</si>
  <si>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</si>
  <si>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</si>
  <si>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</si>
  <si>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</si>
  <si>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</si>
  <si>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</si>
  <si>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</si>
  <si>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</si>
  <si>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</si>
  <si>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</si>
  <si>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</si>
  <si>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</si>
  <si>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</si>
  <si>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</si>
  <si>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</si>
  <si>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</si>
  <si>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</si>
  <si>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</si>
  <si>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</si>
  <si>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</si>
  <si>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</si>
  <si>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</si>
  <si>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</si>
  <si>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</si>
  <si>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</si>
  <si>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</si>
  <si>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</si>
  <si>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</si>
  <si>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</si>
  <si>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</si>
  <si>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</si>
  <si>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</si>
  <si>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</si>
  <si>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</si>
  <si>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</si>
  <si>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</si>
  <si>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</si>
  <si>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</si>
  <si>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</si>
  <si>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</si>
  <si>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</si>
  <si>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</si>
  <si>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</si>
  <si>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</si>
  <si>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</si>
  <si>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</si>
  <si>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</si>
  <si>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</si>
  <si>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</si>
  <si>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</si>
  <si>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</si>
  <si>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</si>
  <si>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</si>
  <si>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</si>
  <si>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</si>
  <si>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</si>
  <si>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</si>
  <si>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</si>
  <si>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</si>
  <si>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</si>
  <si>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</si>
  <si>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</si>
  <si>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</si>
  <si>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</si>
  <si>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</si>
  <si>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</si>
  <si>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</si>
  <si>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</si>
  <si>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</si>
  <si>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</si>
  <si>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</si>
  <si>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</si>
  <si>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</si>
  <si>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</si>
  <si>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</si>
  <si>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</si>
  <si>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</si>
  <si>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</si>
  <si>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</si>
  <si>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</si>
  <si>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</si>
  <si>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</si>
  <si>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</si>
  <si>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</si>
  <si>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</si>
  <si>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</si>
  <si>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</si>
  <si>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</si>
  <si>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</si>
  <si>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</si>
  <si>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</si>
  <si>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</si>
  <si>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</si>
  <si>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</si>
  <si>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</si>
  <si>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</si>
  <si>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</si>
  <si>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</si>
  <si>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</si>
  <si>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</si>
  <si>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</si>
  <si>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</si>
  <si>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</si>
  <si>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</si>
  <si>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</si>
  <si>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</si>
  <si>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</si>
  <si>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</si>
  <si>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</si>
  <si>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</si>
  <si>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</si>
  <si>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</si>
  <si>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</si>
  <si>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</si>
  <si>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</si>
  <si>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</si>
  <si>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</si>
  <si>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</si>
  <si>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</si>
  <si>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</si>
  <si>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</si>
  <si>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</si>
  <si>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</si>
  <si>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</si>
  <si>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</si>
  <si>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</si>
  <si>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</si>
  <si>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</si>
  <si>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</si>
  <si>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</si>
  <si>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</si>
  <si>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</si>
  <si>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</si>
  <si>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</si>
  <si>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</si>
  <si>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</si>
  <si>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</si>
  <si>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</si>
  <si>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</si>
  <si>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</si>
  <si>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</si>
  <si>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</si>
  <si>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</si>
  <si>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</si>
  <si>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</si>
  <si>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</si>
  <si>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</si>
  <si>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</si>
  <si>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</si>
  <si>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</si>
  <si>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</si>
  <si>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</si>
  <si>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</si>
  <si>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</si>
  <si>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</si>
  <si>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</si>
  <si>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</si>
  <si>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</si>
  <si>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</si>
  <si>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</si>
  <si>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</si>
  <si>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</si>
  <si>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</si>
  <si>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</si>
  <si>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</si>
  <si>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</si>
  <si>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</si>
  <si>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</si>
  <si>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</si>
  <si>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</si>
  <si>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</si>
  <si>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</si>
  <si>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</si>
  <si>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</si>
  <si>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</si>
  <si>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</si>
  <si>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</si>
  <si>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</si>
  <si>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</si>
  <si>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</si>
  <si>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</si>
  <si>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</si>
  <si>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</si>
  <si>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</si>
  <si>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</si>
  <si>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</si>
  <si>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</si>
  <si>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</si>
  <si>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</si>
  <si>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</si>
  <si>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</si>
  <si>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</si>
  <si>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</si>
  <si>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</si>
  <si>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</si>
  <si>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</si>
  <si>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</si>
  <si>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</si>
  <si>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</si>
  <si>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</si>
  <si>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</si>
  <si>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</si>
  <si>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</si>
  <si>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</si>
  <si>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</si>
  <si>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</si>
  <si>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</si>
  <si>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</si>
  <si>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</si>
  <si>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</si>
  <si>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</si>
  <si>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</si>
  <si>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</si>
  <si>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</si>
  <si>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</si>
  <si>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</si>
  <si>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</si>
  <si>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</si>
  <si>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</si>
  <si>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</si>
  <si>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</si>
  <si>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</si>
  <si>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</si>
  <si>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</si>
  <si>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</si>
  <si>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</si>
  <si>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</si>
  <si>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</si>
  <si>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</si>
  <si>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</si>
  <si>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</si>
  <si>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</si>
  <si>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</si>
  <si>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</si>
  <si>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</si>
  <si>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</si>
  <si>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</si>
  <si>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</si>
  <si>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</si>
  <si>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</si>
  <si>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</si>
  <si>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</si>
  <si>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</si>
  <si>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</si>
  <si>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</si>
  <si>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</si>
  <si>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</si>
  <si>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</si>
  <si>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</si>
  <si>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</si>
  <si>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</si>
  <si>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</si>
  <si>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</si>
  <si>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</si>
  <si>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</si>
  <si>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</si>
  <si>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</si>
  <si>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</si>
  <si>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</si>
  <si>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</si>
  <si>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</si>
  <si>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</si>
  <si>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</si>
  <si>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</si>
  <si>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</si>
  <si>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</si>
  <si>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</si>
  <si>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</si>
  <si>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</si>
  <si>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</si>
  <si>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</si>
  <si>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</si>
  <si>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</si>
  <si>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</si>
  <si>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</si>
  <si>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</si>
  <si>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</si>
  <si>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</si>
  <si>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</si>
  <si>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</si>
  <si>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</si>
  <si>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</si>
  <si>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</si>
  <si>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</si>
  <si>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</si>
  <si>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</si>
  <si>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</si>
  <si>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</si>
  <si>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</si>
  <si>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</si>
  <si>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</si>
  <si>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</si>
  <si>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</si>
  <si>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</si>
  <si>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</si>
  <si>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</si>
  <si>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</si>
  <si>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</si>
  <si>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</si>
  <si>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</si>
  <si>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</si>
  <si>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</si>
  <si>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</si>
  <si>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</si>
  <si>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</si>
  <si>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</si>
  <si>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</si>
  <si>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</si>
  <si>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</si>
  <si>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</si>
  <si>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</si>
  <si>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</si>
  <si>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</si>
  <si>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</si>
  <si>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</si>
  <si>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</si>
  <si>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</si>
  <si>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</si>
  <si>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</si>
  <si>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</si>
  <si>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</si>
  <si>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</si>
  <si>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</si>
  <si>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</si>
  <si>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</si>
  <si>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</si>
  <si>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</si>
  <si>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</si>
  <si>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</si>
  <si>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</si>
  <si>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</si>
  <si>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</si>
  <si>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</si>
  <si>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</si>
  <si>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</si>
  <si>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</si>
  <si>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</si>
  <si>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</si>
  <si>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</si>
  <si>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</si>
  <si>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</si>
  <si>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</si>
  <si>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</si>
  <si>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</si>
  <si>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</si>
  <si>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</si>
  <si>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</si>
  <si>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</si>
  <si>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</si>
  <si>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</si>
  <si>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</si>
  <si>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</si>
  <si>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</si>
  <si>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</si>
  <si>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</si>
  <si>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</si>
  <si>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</si>
  <si>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</si>
  <si>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</si>
  <si>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</si>
  <si>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</si>
  <si>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</si>
  <si>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</si>
  <si>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</si>
  <si>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</si>
  <si>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</si>
  <si>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</si>
  <si>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</si>
  <si>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</si>
  <si>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</si>
  <si>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</si>
  <si>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</si>
  <si>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</si>
  <si>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</si>
  <si>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</si>
  <si>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</si>
  <si>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</si>
  <si>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</si>
  <si>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</si>
  <si>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</si>
  <si>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</si>
  <si>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</si>
  <si>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</si>
  <si>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</si>
  <si>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</si>
  <si>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</si>
  <si>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</si>
  <si>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</si>
  <si>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</si>
  <si>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</si>
  <si>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</si>
  <si>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</si>
  <si>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</si>
  <si>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</si>
  <si>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</si>
  <si>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</si>
  <si>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</si>
  <si>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</si>
  <si>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</si>
  <si>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</si>
  <si>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</si>
  <si>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</si>
  <si>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</si>
  <si>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</si>
  <si>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</si>
  <si>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</si>
  <si>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</si>
  <si>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</si>
  <si>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</si>
  <si>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</si>
  <si>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</si>
  <si>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</si>
  <si>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</si>
  <si>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</si>
  <si>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</si>
  <si>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</si>
  <si>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</si>
  <si>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</si>
  <si>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</si>
  <si>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</si>
  <si>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</si>
  <si>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</si>
  <si>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</si>
  <si>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</si>
  <si>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</si>
  <si>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</si>
  <si>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</si>
  <si>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</si>
  <si>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</si>
  <si>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</si>
  <si>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</si>
  <si>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</si>
  <si>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</si>
  <si>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</si>
  <si>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</si>
  <si>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</si>
  <si>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</si>
  <si>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</si>
  <si>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</si>
  <si>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</si>
  <si>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</si>
  <si>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</si>
  <si>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</si>
  <si>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</si>
  <si>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</si>
  <si>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</si>
  <si>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</si>
  <si>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</si>
  <si>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</si>
  <si>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</si>
  <si>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</si>
  <si>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</si>
  <si>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</si>
  <si>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</si>
  <si>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</si>
  <si>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</si>
  <si>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</si>
  <si>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</si>
  <si>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</si>
  <si>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</si>
  <si>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</si>
  <si>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</si>
  <si>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</si>
  <si>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</si>
  <si>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</si>
  <si>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</si>
  <si>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</si>
  <si>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</si>
  <si>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</si>
  <si>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</si>
  <si>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</si>
  <si>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</si>
  <si>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</si>
  <si>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</si>
  <si>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</si>
  <si>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</si>
  <si>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</si>
  <si>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</si>
  <si>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</si>
  <si>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</si>
  <si>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</si>
  <si>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</si>
  <si>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</si>
  <si>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</si>
  <si>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</si>
  <si>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</si>
  <si>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</si>
  <si>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</si>
  <si>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</si>
  <si>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</si>
  <si>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</si>
  <si>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</si>
  <si>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</si>
  <si>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</si>
  <si>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</si>
  <si>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</si>
  <si>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</si>
  <si>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</si>
  <si>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</si>
  <si>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</si>
  <si>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</si>
  <si>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</si>
  <si>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</si>
  <si>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</si>
  <si>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</si>
  <si>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</si>
  <si>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</si>
  <si>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</si>
  <si>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</si>
  <si>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</si>
  <si>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</si>
  <si>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</si>
  <si>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</si>
  <si>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</si>
  <si>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</si>
  <si>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</si>
  <si>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</si>
  <si>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</si>
  <si>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</si>
  <si>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</si>
  <si>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</si>
  <si>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</si>
  <si>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</si>
  <si>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</si>
  <si>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</si>
  <si>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</si>
  <si>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</si>
  <si>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</si>
  <si>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</si>
  <si>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</si>
  <si>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</si>
  <si>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</si>
  <si>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</si>
  <si>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</si>
  <si>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</si>
  <si>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</si>
  <si>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</si>
  <si>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</si>
  <si>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</si>
  <si>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</si>
  <si>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</si>
  <si>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</si>
  <si>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</si>
  <si>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</si>
  <si>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</si>
  <si>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</si>
  <si>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</si>
  <si>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</si>
  <si>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</si>
  <si>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</si>
  <si>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</si>
  <si>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</si>
  <si>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</si>
  <si>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</si>
  <si>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</si>
  <si>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</si>
  <si>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</si>
  <si>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</si>
  <si>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</si>
  <si>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</si>
  <si>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</si>
  <si>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</si>
  <si>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</si>
  <si>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</si>
  <si>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</si>
  <si>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</si>
  <si>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</si>
  <si>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</si>
  <si>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</si>
  <si>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</si>
  <si>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</si>
  <si>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</si>
  <si>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</si>
  <si>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</si>
  <si>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</si>
  <si>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</si>
  <si>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</si>
  <si>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</si>
  <si>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</si>
  <si>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</si>
  <si>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</si>
  <si>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</si>
  <si>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</si>
  <si>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</si>
  <si>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</si>
  <si>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</si>
  <si>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</si>
  <si>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</si>
  <si>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</si>
  <si>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</si>
  <si>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</si>
  <si>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</si>
  <si>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</si>
  <si>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</si>
  <si>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</si>
  <si>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</si>
  <si>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</si>
  <si>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</si>
  <si>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</si>
  <si>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</si>
  <si>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</si>
  <si>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</si>
  <si>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</si>
  <si>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</si>
  <si>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</si>
  <si>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</si>
  <si>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</si>
  <si>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</si>
  <si>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</si>
  <si>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</si>
  <si>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</si>
  <si>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</si>
  <si>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</si>
  <si>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</si>
  <si>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</si>
  <si>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</si>
  <si>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</si>
  <si>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</si>
  <si>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</si>
  <si>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</si>
  <si>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</si>
  <si>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</si>
  <si>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</si>
  <si>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</si>
  <si>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</si>
  <si>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</si>
  <si>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</si>
  <si>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</si>
  <si>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</si>
  <si>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</si>
  <si>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</si>
  <si>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</si>
  <si>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</si>
  <si>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</si>
  <si>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</si>
  <si>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</si>
  <si>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</si>
  <si>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</si>
  <si>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</si>
  <si>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</si>
  <si>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</si>
  <si>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</si>
  <si>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</si>
  <si>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</si>
  <si>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</si>
  <si>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</si>
  <si>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</si>
  <si>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</si>
  <si>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</si>
  <si>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</si>
  <si>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</si>
  <si>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</si>
  <si>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</si>
  <si>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</si>
  <si>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</si>
  <si>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</si>
  <si>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</si>
  <si>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</si>
  <si>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</si>
  <si>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</si>
  <si>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</si>
  <si>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</si>
  <si>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</si>
  <si>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</si>
  <si>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</si>
  <si>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</si>
  <si>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</si>
  <si>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</si>
  <si>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</si>
  <si>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</si>
  <si>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</si>
  <si>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</si>
  <si>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</si>
  <si>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</si>
  <si>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</si>
  <si>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</si>
  <si>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</si>
  <si>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</si>
  <si>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</si>
  <si>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</si>
  <si>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</si>
  <si>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</si>
  <si>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</si>
  <si>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</si>
  <si>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</si>
  <si>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</si>
  <si>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</si>
  <si>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</si>
  <si>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</si>
  <si>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</si>
  <si>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</si>
  <si>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</si>
  <si>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</si>
  <si>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</si>
  <si>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</si>
  <si>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</si>
  <si>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</si>
  <si>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</si>
  <si>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</si>
  <si>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</si>
  <si>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</si>
  <si>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</si>
  <si>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</si>
  <si>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</si>
  <si>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</si>
  <si>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</si>
  <si>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</si>
  <si>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</si>
  <si>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</si>
  <si>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</si>
  <si>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</si>
  <si>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</si>
  <si>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</si>
  <si>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</si>
  <si>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</si>
  <si>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</si>
  <si>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</si>
  <si>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</si>
  <si>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</si>
  <si>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</si>
  <si>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</si>
  <si>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</si>
  <si>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</si>
  <si>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</si>
  <si>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</si>
  <si>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</si>
  <si>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</si>
  <si>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</si>
  <si>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</si>
  <si>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</si>
  <si>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</si>
  <si>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</si>
  <si>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</si>
  <si>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</si>
  <si>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</si>
  <si>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</si>
  <si>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</si>
  <si>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</si>
  <si>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</si>
  <si>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</si>
  <si>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</si>
  <si>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</si>
  <si>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</si>
  <si>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</si>
  <si>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</si>
  <si>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</si>
  <si>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</si>
  <si>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</si>
  <si>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</si>
  <si>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</si>
  <si>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</si>
  <si>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</si>
  <si>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</si>
  <si>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</si>
  <si>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</si>
  <si>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</si>
  <si>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</si>
  <si>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</si>
  <si>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</si>
  <si>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</si>
  <si>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</si>
  <si>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</si>
  <si>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</si>
  <si>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</si>
  <si>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</si>
  <si>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</si>
  <si>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</si>
  <si>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</si>
  <si>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</si>
  <si>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</si>
  <si>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</si>
  <si>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</si>
  <si>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</si>
  <si>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</si>
  <si>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</si>
  <si>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</si>
  <si>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</si>
  <si>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</si>
  <si>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</si>
  <si>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</si>
  <si>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</si>
  <si>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</si>
  <si>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</si>
  <si>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</si>
  <si>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</si>
  <si>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</si>
  <si>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</si>
  <si>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</si>
  <si>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</si>
  <si>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</si>
  <si>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</si>
  <si>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</si>
  <si>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</si>
  <si>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</si>
  <si>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</si>
  <si>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</si>
  <si>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</si>
  <si>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</si>
  <si>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</si>
  <si>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</si>
  <si>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</si>
  <si>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</si>
  <si>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</si>
  <si>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</si>
  <si>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</si>
  <si>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</si>
  <si>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</si>
  <si>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</si>
  <si>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</si>
  <si>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</si>
  <si>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</si>
  <si>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</si>
  <si>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</si>
  <si>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</si>
  <si>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</si>
  <si>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</si>
  <si>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</si>
  <si>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</si>
  <si>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</si>
  <si>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</si>
  <si>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</si>
  <si>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</si>
  <si>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</si>
  <si>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</si>
  <si>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</si>
  <si>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</si>
  <si>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</si>
  <si>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</si>
  <si>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</si>
  <si>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</si>
  <si>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</si>
  <si>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</si>
  <si>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</si>
  <si>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</si>
  <si>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</si>
  <si>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</si>
  <si>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</si>
  <si>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</si>
  <si>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</si>
  <si>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</si>
  <si>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</si>
  <si>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</si>
  <si>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</si>
  <si>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</si>
  <si>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</si>
  <si>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</si>
  <si>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</si>
  <si>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</si>
  <si>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</si>
  <si>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</si>
  <si>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</si>
  <si>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</si>
  <si>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</si>
  <si>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</si>
  <si>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</si>
  <si>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</si>
  <si>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</si>
  <si>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</si>
  <si>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</si>
  <si>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</si>
  <si>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</si>
  <si>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</si>
  <si>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</si>
  <si>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</si>
  <si>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</si>
  <si>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</si>
  <si>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</si>
  <si>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</si>
  <si>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</si>
  <si>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</si>
  <si>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</si>
  <si>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</si>
  <si>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</si>
  <si>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</si>
  <si>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</si>
  <si>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</si>
  <si>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</si>
  <si>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</si>
  <si>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</si>
  <si>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</si>
  <si>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</si>
  <si>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</si>
  <si>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</si>
  <si>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</si>
  <si>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</si>
  <si>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</si>
  <si>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</si>
  <si>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</si>
  <si>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</si>
  <si>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</si>
  <si>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</si>
  <si>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</si>
  <si>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</si>
  <si>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</si>
  <si>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</si>
  <si>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</si>
  <si>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</si>
  <si>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</si>
  <si>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</si>
  <si>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</si>
  <si>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</si>
  <si>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</si>
  <si>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</si>
  <si>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</si>
  <si>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</si>
  <si>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</si>
  <si>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</si>
  <si>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</si>
  <si>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</si>
  <si>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</si>
  <si>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</si>
  <si>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</si>
  <si>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</si>
  <si>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</si>
  <si>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</si>
  <si>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</si>
  <si>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</si>
  <si>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</si>
  <si>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</si>
  <si>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</si>
  <si>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</si>
  <si>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</si>
  <si>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</si>
  <si>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</si>
  <si>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</si>
  <si>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</si>
  <si>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</si>
  <si>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</si>
  <si>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</si>
  <si>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</si>
  <si>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</si>
  <si>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</si>
  <si>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</si>
  <si>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</si>
  <si>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</si>
  <si>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</si>
  <si>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</si>
  <si>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</si>
  <si>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</si>
  <si>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</si>
  <si>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</si>
  <si>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</si>
  <si>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</si>
  <si>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</si>
  <si>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</si>
  <si>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</si>
  <si>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</si>
  <si>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</si>
  <si>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</si>
  <si>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</si>
  <si>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</si>
  <si>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</si>
  <si>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</si>
  <si>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</si>
  <si>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</si>
  <si>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</si>
  <si>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</si>
  <si>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</si>
  <si>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</si>
  <si>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</si>
  <si>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</si>
  <si>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</si>
  <si>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</si>
  <si>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</si>
  <si>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</si>
  <si>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</si>
  <si>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</si>
  <si>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</si>
  <si>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</si>
  <si>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</si>
  <si>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</si>
  <si>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</si>
  <si>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</si>
  <si>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</si>
  <si>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</si>
  <si>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</si>
  <si>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</si>
  <si>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</si>
  <si>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</si>
  <si>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</si>
  <si>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</si>
  <si>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</si>
  <si>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</si>
  <si>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</si>
  <si>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</si>
  <si>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</si>
  <si>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</si>
  <si>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</si>
  <si>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</si>
  <si>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</si>
  <si>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</si>
  <si>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</si>
  <si>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</si>
  <si>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</si>
  <si>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</si>
  <si>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</si>
  <si>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</si>
  <si>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</si>
  <si>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</si>
  <si>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</si>
  <si>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</si>
  <si>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</si>
  <si>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</si>
  <si>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</si>
  <si>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</si>
  <si>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</si>
  <si>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</si>
  <si>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</si>
  <si>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</si>
  <si>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</si>
  <si>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</si>
  <si>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</si>
  <si>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</si>
  <si>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</si>
  <si>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</si>
  <si>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</si>
  <si>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</si>
  <si>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</si>
  <si>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</si>
  <si>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</si>
  <si>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</si>
  <si>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</si>
  <si>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</si>
  <si>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</si>
  <si>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</si>
  <si>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</si>
  <si>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</si>
  <si>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</si>
  <si>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</si>
  <si>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</si>
  <si>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</si>
  <si>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</si>
  <si>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</si>
  <si>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</si>
  <si>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</si>
  <si>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</si>
  <si>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</si>
  <si>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</si>
  <si>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</si>
  <si>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</si>
  <si>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</si>
  <si>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</si>
  <si>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</si>
  <si>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</si>
  <si>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</si>
  <si>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</si>
  <si>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</si>
  <si>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</si>
  <si>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</si>
  <si>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</si>
  <si>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</si>
  <si>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</si>
  <si>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</si>
  <si>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</si>
  <si>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</si>
  <si>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</si>
  <si>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</si>
  <si>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</si>
  <si>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</si>
  <si>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</si>
  <si>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</si>
  <si>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</si>
  <si>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</si>
  <si>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</si>
  <si>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</si>
  <si>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</si>
  <si>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</si>
  <si>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</si>
  <si>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</si>
  <si>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</si>
  <si>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</si>
  <si>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</si>
  <si>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</si>
  <si>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</si>
  <si>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</si>
  <si>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</si>
  <si>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</si>
  <si>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</si>
  <si>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</si>
  <si>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</si>
  <si>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</si>
  <si>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</si>
  <si>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</si>
  <si>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</si>
  <si>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</si>
  <si>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</si>
  <si>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</si>
  <si>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</si>
  <si>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</si>
  <si>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</si>
  <si>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</si>
  <si>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</si>
  <si>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</si>
  <si>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</si>
  <si>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</si>
  <si>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</si>
  <si>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</si>
  <si>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</si>
  <si>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</si>
  <si>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</si>
  <si>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</si>
  <si>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</si>
  <si>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</si>
  <si>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</si>
  <si>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</si>
  <si>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</si>
  <si>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</si>
  <si>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</si>
  <si>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</si>
  <si>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</si>
  <si>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</si>
  <si>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</si>
  <si>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</si>
  <si>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</si>
  <si>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</si>
  <si>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</si>
  <si>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</si>
  <si>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</si>
  <si>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</si>
  <si>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</si>
  <si>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</si>
  <si>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</si>
  <si>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</si>
  <si>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</si>
  <si>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</si>
  <si>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</si>
  <si>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</si>
  <si>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</si>
  <si>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</si>
  <si>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</si>
  <si>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</si>
  <si>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</si>
  <si>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</si>
  <si>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</si>
  <si>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</si>
  <si>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</si>
  <si>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</si>
  <si>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</si>
  <si>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</si>
  <si>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</si>
  <si>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</si>
  <si>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</si>
  <si>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</si>
  <si>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</si>
  <si>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</si>
  <si>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</si>
  <si>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</si>
  <si>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</si>
  <si>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</si>
  <si>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</si>
  <si>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</si>
  <si>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</si>
  <si>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</si>
  <si>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</si>
  <si>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</si>
  <si>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</si>
  <si>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</si>
  <si>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</si>
  <si>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</si>
  <si>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</si>
  <si>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</si>
  <si>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</si>
  <si>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</si>
  <si>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</si>
  <si>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</si>
  <si>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</si>
  <si>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</si>
  <si>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</si>
  <si>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</si>
  <si>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</si>
  <si>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</si>
  <si>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</si>
  <si>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</si>
  <si>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</si>
  <si>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</si>
  <si>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</si>
  <si>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</si>
  <si>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</si>
  <si>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</si>
  <si>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</si>
  <si>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</si>
  <si>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</si>
  <si>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</si>
  <si>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</si>
  <si>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</si>
  <si>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</si>
  <si>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</si>
  <si>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</si>
  <si>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</si>
  <si>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</si>
  <si>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</si>
  <si>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</si>
  <si>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</si>
  <si>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</si>
  <si>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</si>
  <si>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</si>
  <si>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</si>
  <si>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</si>
  <si>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</si>
  <si>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</si>
  <si>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</si>
  <si>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</si>
  <si>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</si>
  <si>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</si>
  <si>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</si>
  <si>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</si>
  <si>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</si>
  <si>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</si>
  <si>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</si>
  <si>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</si>
  <si>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</si>
  <si>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</si>
  <si>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</si>
  <si>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</si>
  <si>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</si>
  <si>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</si>
  <si>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</si>
  <si>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</si>
  <si>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</si>
  <si>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</si>
  <si>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</si>
  <si>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</si>
  <si>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</si>
  <si>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</si>
  <si>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</si>
  <si>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</si>
  <si>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</si>
  <si>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</si>
  <si>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</si>
  <si>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</si>
  <si>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</si>
  <si>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</si>
  <si>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</si>
  <si>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</si>
  <si>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</si>
  <si>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</si>
  <si>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</si>
  <si>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</si>
  <si>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</si>
  <si>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</si>
  <si>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</si>
  <si>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</si>
  <si>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</si>
  <si>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</si>
  <si>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</si>
  <si>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</si>
  <si>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</si>
  <si>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</si>
  <si>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</si>
  <si>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</si>
  <si>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</si>
  <si>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</si>
  <si>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</si>
  <si>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</si>
  <si>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</si>
  <si>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</si>
  <si>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</si>
  <si>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</si>
  <si>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</si>
  <si>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</si>
  <si>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</si>
  <si>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</si>
  <si>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</si>
  <si>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</si>
  <si>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</si>
  <si>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</si>
  <si>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</si>
  <si>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</si>
  <si>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</si>
  <si>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</si>
  <si>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</si>
  <si>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</si>
  <si>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</si>
  <si>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</si>
  <si>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</si>
  <si>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</si>
  <si>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</si>
  <si>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</si>
  <si>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</si>
  <si>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</si>
  <si>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</si>
  <si>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</si>
  <si>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</si>
  <si>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</si>
  <si>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</si>
  <si>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</si>
  <si>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</si>
  <si>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</si>
  <si>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</si>
  <si>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</si>
  <si>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</si>
  <si>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</si>
  <si>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</si>
  <si>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</si>
  <si>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</si>
  <si>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</si>
  <si>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</si>
  <si>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</si>
  <si>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</si>
  <si>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</si>
  <si>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</si>
  <si>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</si>
  <si>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</si>
  <si>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</si>
  <si>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</si>
  <si>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</si>
  <si>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</si>
  <si>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</si>
  <si>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</si>
  <si>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</si>
  <si>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</si>
  <si>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</si>
  <si>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</si>
  <si>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</si>
  <si>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</si>
  <si>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</si>
  <si>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</si>
  <si>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</si>
  <si>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</si>
  <si>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</si>
  <si>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</si>
  <si>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</si>
  <si>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</si>
  <si>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</si>
  <si>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</si>
  <si>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</si>
  <si>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</si>
  <si>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</si>
  <si>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</si>
  <si>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</si>
  <si>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</si>
  <si>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</si>
  <si>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</si>
  <si>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</si>
  <si>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</si>
  <si>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</si>
  <si>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</si>
  <si>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</si>
  <si>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</si>
  <si>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</si>
  <si>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</si>
  <si>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</si>
  <si>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</si>
  <si>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</si>
  <si>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</si>
  <si>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</si>
  <si>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</si>
  <si>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</si>
  <si>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</si>
  <si>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</si>
  <si>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</si>
  <si>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</si>
  <si>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</si>
  <si>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</si>
  <si>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</si>
  <si>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</si>
  <si>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</si>
  <si>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</si>
  <si>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</si>
  <si>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</si>
  <si>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</si>
  <si>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</si>
  <si>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</si>
  <si>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</si>
  <si>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</si>
  <si>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</si>
  <si>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</si>
  <si>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</si>
  <si>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</si>
  <si>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</si>
  <si>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</si>
  <si>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</si>
  <si>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</si>
  <si>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</si>
  <si>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</si>
  <si>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</si>
  <si>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</si>
  <si>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</si>
  <si>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</si>
  <si>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</si>
  <si>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</si>
  <si>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</si>
  <si>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</si>
  <si>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</si>
  <si>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</si>
  <si>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</si>
  <si>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</si>
  <si>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</si>
  <si>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</si>
  <si>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</si>
  <si>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</si>
  <si>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</si>
  <si>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</si>
  <si>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</si>
  <si>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</si>
  <si>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</si>
  <si>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</si>
  <si>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</si>
  <si>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</si>
  <si>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</si>
  <si>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</si>
  <si>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</si>
  <si>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</si>
  <si>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</si>
  <si>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</si>
  <si>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</si>
  <si>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</si>
  <si>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</si>
  <si>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</si>
  <si>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</si>
  <si>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</si>
  <si>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</si>
  <si>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</si>
  <si>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</si>
  <si>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</si>
  <si>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</si>
  <si>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</si>
  <si>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</si>
  <si>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</si>
  <si>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</si>
  <si>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</si>
  <si>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</si>
  <si>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</si>
  <si>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</si>
  <si>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</si>
  <si>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</si>
  <si>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</si>
  <si>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</si>
  <si>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</si>
  <si>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</si>
  <si>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</si>
  <si>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</si>
  <si>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</si>
  <si>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</si>
  <si>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</si>
  <si>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</si>
  <si>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</si>
  <si>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</si>
  <si>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</si>
  <si>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</si>
  <si>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</si>
  <si>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</si>
  <si>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</si>
  <si>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</si>
  <si>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</si>
  <si>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</si>
  <si>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</si>
  <si>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</si>
  <si>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</si>
  <si>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</si>
  <si>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</si>
  <si>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</si>
  <si>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</si>
  <si>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</si>
  <si>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</si>
  <si>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</si>
  <si>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</si>
  <si>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</si>
  <si>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</si>
  <si>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</si>
  <si>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</si>
  <si>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</si>
  <si>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</si>
  <si>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</si>
  <si>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</si>
  <si>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</si>
  <si>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</si>
  <si>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</si>
  <si>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</si>
  <si>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</si>
  <si>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</si>
  <si>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</si>
  <si>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</si>
  <si>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</si>
  <si>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</si>
  <si>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</si>
  <si>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</si>
  <si>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</si>
  <si>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</si>
  <si>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</si>
  <si>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</si>
  <si>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</si>
  <si>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</si>
  <si>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</si>
  <si>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</si>
  <si>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</si>
  <si>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</si>
  <si>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</si>
  <si>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</si>
  <si>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</si>
  <si>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</si>
  <si>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</si>
  <si>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</si>
  <si>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</si>
  <si>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</si>
  <si>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</si>
  <si>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</si>
  <si>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</si>
  <si>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</si>
  <si>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</si>
  <si>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</si>
  <si>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</si>
  <si>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</si>
  <si>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</si>
  <si>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</si>
  <si>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</si>
  <si>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</si>
  <si>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</si>
  <si>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</si>
  <si>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</si>
  <si>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</si>
  <si>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</si>
  <si>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</si>
  <si>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</si>
  <si>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</si>
  <si>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</si>
  <si>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</si>
  <si>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</si>
  <si>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</si>
  <si>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</si>
  <si>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</si>
  <si>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</si>
  <si>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</si>
  <si>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</si>
  <si>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</si>
  <si>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</si>
  <si>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</si>
  <si>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</si>
  <si>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</si>
  <si>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</si>
  <si>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</si>
  <si>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</si>
  <si>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</si>
  <si>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</si>
  <si>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</si>
  <si>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</si>
  <si>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</si>
  <si>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</si>
  <si>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</si>
  <si>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</si>
  <si>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</si>
  <si>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</si>
  <si>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</si>
  <si>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</si>
  <si>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</si>
  <si>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</si>
  <si>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</si>
  <si>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</si>
  <si>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</si>
  <si>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</si>
  <si>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</si>
  <si>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</si>
  <si>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</si>
  <si>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</si>
  <si>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</si>
  <si>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</si>
  <si>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</si>
  <si>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</si>
  <si>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</si>
  <si>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</si>
  <si>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</si>
  <si>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</si>
  <si>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</si>
  <si>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</si>
  <si>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</si>
  <si>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</si>
  <si>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</si>
  <si>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</si>
  <si>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</si>
  <si>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</si>
  <si>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</si>
  <si>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</si>
  <si>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</si>
  <si>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</si>
  <si>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</si>
  <si>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</si>
  <si>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</si>
  <si>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</si>
  <si>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</si>
  <si>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</si>
  <si>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</si>
  <si>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</si>
  <si>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</si>
  <si>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</si>
  <si>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</si>
  <si>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</si>
  <si>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</si>
  <si>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</si>
  <si>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</si>
  <si>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</si>
  <si>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</si>
  <si>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</si>
  <si>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</si>
  <si>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</si>
  <si>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</si>
  <si>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</si>
  <si>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</si>
  <si>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</si>
  <si>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</si>
  <si>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</si>
  <si>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</si>
  <si>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</si>
  <si>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</si>
  <si>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</si>
  <si>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</si>
  <si>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</si>
  <si>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</si>
  <si>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</si>
  <si>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</si>
  <si>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</si>
  <si>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</si>
  <si>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</si>
  <si>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</si>
  <si>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</si>
  <si>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</si>
  <si>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</si>
  <si>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</si>
  <si>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</si>
  <si>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</si>
  <si>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</si>
  <si>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</si>
  <si>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</si>
  <si>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</si>
  <si>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</si>
  <si>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</si>
  <si>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</si>
  <si>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</si>
  <si>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</si>
  <si>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</si>
  <si>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</si>
  <si>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</si>
  <si>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</si>
  <si>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</si>
  <si>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</si>
  <si>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</si>
  <si>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</si>
  <si>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</si>
  <si>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</si>
  <si>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</si>
  <si>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</si>
  <si>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</si>
  <si>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</si>
  <si>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</si>
  <si>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</si>
  <si>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</si>
  <si>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</si>
  <si>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</si>
  <si>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</si>
  <si>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</si>
  <si>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</si>
  <si>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</si>
  <si>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</si>
  <si>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</si>
  <si>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</si>
  <si>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</si>
  <si>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</si>
  <si>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</si>
  <si>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</si>
  <si>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</si>
  <si>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</si>
  <si>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</si>
  <si>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</si>
  <si>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</si>
  <si>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</si>
  <si>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</si>
  <si>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</si>
  <si>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</si>
  <si>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</si>
  <si>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</si>
  <si>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</si>
  <si>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</si>
  <si>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</si>
  <si>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</si>
  <si>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</si>
  <si>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</si>
  <si>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</si>
  <si>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</si>
  <si>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</si>
  <si>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</si>
  <si>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</si>
  <si>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</si>
  <si>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</si>
  <si>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</si>
  <si>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</si>
  <si>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</si>
  <si>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</si>
  <si>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</si>
  <si>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</si>
  <si>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</si>
  <si>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</si>
  <si>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</si>
  <si>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</si>
  <si>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</si>
  <si>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</si>
  <si>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</si>
  <si>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</si>
  <si>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</si>
  <si>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</si>
  <si>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</si>
  <si>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</si>
  <si>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</si>
  <si>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</si>
  <si>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</si>
  <si>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</si>
  <si>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</si>
  <si>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</si>
  <si>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</si>
  <si>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</si>
  <si>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</si>
  <si>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</si>
  <si>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</si>
  <si>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</si>
  <si>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</si>
  <si>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</si>
  <si>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</si>
  <si>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</si>
  <si>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</si>
  <si>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</si>
  <si>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</si>
  <si>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</si>
  <si>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</si>
  <si>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</si>
  <si>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</si>
  <si>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</si>
  <si>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</si>
  <si>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</si>
  <si>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</si>
  <si>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</si>
  <si>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</si>
  <si>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</si>
  <si>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</si>
  <si>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</si>
  <si>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</si>
  <si>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</si>
  <si>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</si>
  <si>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</si>
  <si>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</si>
  <si>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</si>
  <si>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</si>
  <si>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</si>
  <si>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</si>
  <si>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</si>
  <si>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</si>
  <si>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</si>
  <si>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</si>
  <si>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</si>
  <si>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</si>
  <si>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</si>
  <si>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</si>
  <si>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</si>
  <si>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</si>
  <si>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</si>
  <si>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</si>
  <si>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</si>
  <si>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</si>
  <si>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</si>
  <si>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</si>
  <si>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</si>
  <si>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</si>
  <si>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</si>
  <si>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</si>
  <si>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</si>
  <si>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</si>
  <si>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</si>
  <si>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</si>
  <si>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</si>
  <si>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</si>
  <si>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</si>
  <si>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</si>
  <si>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</si>
  <si>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</si>
  <si>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</si>
  <si>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</si>
  <si>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</si>
  <si>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</si>
  <si>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</si>
  <si>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</si>
  <si>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</si>
  <si>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</si>
  <si>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</si>
  <si>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</si>
  <si>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</si>
  <si>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</si>
  <si>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</si>
  <si>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</si>
  <si>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</si>
  <si>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</si>
  <si>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</si>
  <si>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</si>
  <si>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</si>
  <si>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</si>
  <si>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</si>
  <si>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</si>
  <si>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</si>
  <si>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</si>
  <si>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</si>
  <si>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</si>
  <si>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</si>
  <si>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</si>
  <si>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</si>
  <si>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</si>
  <si>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</si>
  <si>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</si>
  <si>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</si>
  <si>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</si>
  <si>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</si>
  <si>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</si>
  <si>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</si>
  <si>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</si>
  <si>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</si>
  <si>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</si>
  <si>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</si>
  <si>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</si>
  <si>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</si>
  <si>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</si>
  <si>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</si>
  <si>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</si>
  <si>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</si>
  <si>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</si>
  <si>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</si>
  <si>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</si>
  <si>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</si>
  <si>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</si>
  <si>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</si>
  <si>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</si>
  <si>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</si>
  <si>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</si>
  <si>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</si>
  <si>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</si>
  <si>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</si>
  <si>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</si>
  <si>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</si>
  <si>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</si>
  <si>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</si>
  <si>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</si>
  <si>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</si>
  <si>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</si>
  <si>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</si>
  <si>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</si>
  <si>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</si>
  <si>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</si>
  <si>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</si>
  <si>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</si>
  <si>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</si>
  <si>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</si>
  <si>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</si>
  <si>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</si>
  <si>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</si>
  <si>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</si>
  <si>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</si>
  <si>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</si>
  <si>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</si>
  <si>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</si>
  <si>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</si>
  <si>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</si>
  <si>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</si>
  <si>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</si>
  <si>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</si>
  <si>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</si>
  <si>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</si>
  <si>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</si>
  <si>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</si>
  <si>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</si>
  <si>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</si>
  <si>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</si>
  <si>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</si>
  <si>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</si>
  <si>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</si>
  <si>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</si>
  <si>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</si>
  <si>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</si>
  <si>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</si>
  <si>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</si>
  <si>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</si>
  <si>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</si>
  <si>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</si>
  <si>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</si>
  <si>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</si>
  <si>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</si>
  <si>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</si>
  <si>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</si>
  <si>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</si>
  <si>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</si>
  <si>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</si>
  <si>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</si>
  <si>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</si>
  <si>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</si>
  <si>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</si>
  <si>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</si>
  <si>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</si>
  <si>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</si>
  <si>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</si>
  <si>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</si>
  <si>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</si>
  <si>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</si>
  <si>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</si>
  <si>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</si>
  <si>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</si>
  <si>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</si>
  <si>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</si>
  <si>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</si>
  <si>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</si>
  <si>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</si>
  <si>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</si>
  <si>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</si>
  <si>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</si>
  <si>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</si>
  <si>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</si>
  <si>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</si>
  <si>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</si>
  <si>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</si>
  <si>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</si>
  <si>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</si>
  <si>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</si>
  <si>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</si>
  <si>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</si>
  <si>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</si>
  <si>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</si>
  <si>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</si>
  <si>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</si>
  <si>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</si>
  <si>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</si>
  <si>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</si>
  <si>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</si>
  <si>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</si>
  <si>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</si>
  <si>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</si>
  <si>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</si>
  <si>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</si>
  <si>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</si>
  <si>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</si>
  <si>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</si>
  <si>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</si>
  <si>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</si>
  <si>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</si>
  <si>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</si>
  <si>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</si>
  <si>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</si>
  <si>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</si>
  <si>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</si>
  <si>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</si>
  <si>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</si>
  <si>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</si>
  <si>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</si>
  <si>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</si>
  <si>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</si>
  <si>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</si>
  <si>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</si>
  <si>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</si>
  <si>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</si>
  <si>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</si>
  <si>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</si>
  <si>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</si>
  <si>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</si>
  <si>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</si>
  <si>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</si>
  <si>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</si>
  <si>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</si>
  <si>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</si>
  <si>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</si>
  <si>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</si>
  <si>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</si>
  <si>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</si>
  <si>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</si>
  <si>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</si>
  <si>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</si>
  <si>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</si>
  <si>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</si>
  <si>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</si>
  <si>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</si>
  <si>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</si>
  <si>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</si>
  <si>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</si>
  <si>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</si>
  <si>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</si>
  <si>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</si>
  <si>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</si>
  <si>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</si>
  <si>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</si>
  <si>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</si>
  <si>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</si>
  <si>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</si>
  <si>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</si>
  <si>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</si>
  <si>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</si>
  <si>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</si>
  <si>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</si>
  <si>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</si>
  <si>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</si>
  <si>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</si>
  <si>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</si>
  <si>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</si>
  <si>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</si>
  <si>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</si>
  <si>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</si>
  <si>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</si>
  <si>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</si>
  <si>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</si>
  <si>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</si>
  <si>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</si>
  <si>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</si>
  <si>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</si>
  <si>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</si>
  <si>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</si>
  <si>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</si>
  <si>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</si>
  <si>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</si>
  <si>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</si>
  <si>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</si>
  <si>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</si>
  <si>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</si>
  <si>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</si>
  <si>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</si>
  <si>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</si>
  <si>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</si>
  <si>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</si>
  <si>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</si>
  <si>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</si>
  <si>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</si>
  <si>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</si>
  <si>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</si>
  <si>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</si>
  <si>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</si>
  <si>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</si>
  <si>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</si>
  <si>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</si>
  <si>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</si>
  <si>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</si>
  <si>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</si>
  <si>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</si>
  <si>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</si>
  <si>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</si>
  <si>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</si>
  <si>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</si>
  <si>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</si>
  <si>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</si>
  <si>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</si>
  <si>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</si>
  <si>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</si>
  <si>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</si>
  <si>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</si>
  <si>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</si>
  <si>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</si>
  <si>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</si>
  <si>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</si>
  <si>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</si>
  <si>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</si>
  <si>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</si>
  <si>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</si>
  <si>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</si>
  <si>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</si>
  <si>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</si>
  <si>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</si>
  <si>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</si>
  <si>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</si>
  <si>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</si>
  <si>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</si>
  <si>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</si>
  <si>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</si>
  <si>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</si>
  <si>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</si>
  <si>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</si>
  <si>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</si>
  <si>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</si>
  <si>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</si>
  <si>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</si>
  <si>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</si>
  <si>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</si>
  <si>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</si>
  <si>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</si>
  <si>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</si>
  <si>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</si>
  <si>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</si>
  <si>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</si>
  <si>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</si>
  <si>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</si>
  <si>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</si>
  <si>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</si>
  <si>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</si>
  <si>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</si>
  <si>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</si>
  <si>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</si>
  <si>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</si>
  <si>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</si>
  <si>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</si>
  <si>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</si>
  <si>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</si>
  <si>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</si>
  <si>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</si>
  <si>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</si>
  <si>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</si>
  <si>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</si>
  <si>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</si>
  <si>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</si>
  <si>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</si>
  <si>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</si>
  <si>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</si>
  <si>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</si>
  <si>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</si>
  <si>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</si>
  <si>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</si>
  <si>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</si>
  <si>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</si>
  <si>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</si>
  <si>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</si>
  <si>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</si>
  <si>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</si>
  <si>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</si>
  <si>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</si>
  <si>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</si>
  <si>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</si>
  <si>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</si>
  <si>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</si>
  <si>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</si>
  <si>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</si>
  <si>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</si>
  <si>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</si>
  <si>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</si>
  <si>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</si>
  <si>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</si>
  <si>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</si>
  <si>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</si>
  <si>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</si>
  <si>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</si>
  <si>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</si>
  <si>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</si>
  <si>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</si>
  <si>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</si>
  <si>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</si>
  <si>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</si>
  <si>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</si>
  <si>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</si>
  <si>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</si>
  <si>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</si>
  <si>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</si>
  <si>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</si>
  <si>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</si>
  <si>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</si>
  <si>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</si>
  <si>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</si>
  <si>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</si>
  <si>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</si>
  <si>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</si>
  <si>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</si>
  <si>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</si>
  <si>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</si>
  <si>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</si>
  <si>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</si>
  <si>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</si>
  <si>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</si>
  <si>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</si>
  <si>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</si>
  <si>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</si>
  <si>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</si>
  <si>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</si>
  <si>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</si>
  <si>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</si>
  <si>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</si>
  <si>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</si>
  <si>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</si>
  <si>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</si>
  <si>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</si>
  <si>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</si>
  <si>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</si>
  <si>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</si>
  <si>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</si>
  <si>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</si>
  <si>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</si>
  <si>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</si>
  <si>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</si>
  <si>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</si>
  <si>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</si>
  <si>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</si>
  <si>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</si>
  <si>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</si>
  <si>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</si>
  <si>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</si>
  <si>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</si>
  <si>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</si>
  <si>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</si>
  <si>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</si>
  <si>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</si>
  <si>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</si>
  <si>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</si>
  <si>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</si>
  <si>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</si>
  <si>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</si>
  <si>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</si>
  <si>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</si>
  <si>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</si>
  <si>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</si>
  <si>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</si>
  <si>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</si>
  <si>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</si>
  <si>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</si>
  <si>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</si>
  <si>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</si>
  <si>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</si>
  <si>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</si>
  <si>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</si>
  <si>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</si>
  <si>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</si>
  <si>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</si>
  <si>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</si>
  <si>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</si>
  <si>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</si>
  <si>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</si>
  <si>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</si>
  <si>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</si>
  <si>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</si>
  <si>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</si>
  <si>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</si>
  <si>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</si>
  <si>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</si>
  <si>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</si>
  <si>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</si>
  <si>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</si>
  <si>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</si>
  <si>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</si>
  <si>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</si>
  <si>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</si>
  <si>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</si>
  <si>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</si>
  <si>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</si>
  <si>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</si>
  <si>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</si>
  <si>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</si>
  <si>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</si>
  <si>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</si>
  <si>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</si>
  <si>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</si>
  <si>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</si>
  <si>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</si>
  <si>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</si>
  <si>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</si>
  <si>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</si>
  <si>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</si>
  <si>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</si>
  <si>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</si>
  <si>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</si>
  <si>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</si>
  <si>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</si>
  <si>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</si>
  <si>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</si>
  <si>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</si>
  <si>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</si>
  <si>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</si>
  <si>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</si>
  <si>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</si>
  <si>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</si>
  <si>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</si>
  <si>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</si>
  <si>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</si>
  <si>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</si>
  <si>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</si>
  <si>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</si>
  <si>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</si>
  <si>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</si>
  <si>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</si>
  <si>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</si>
  <si>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</si>
  <si>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</si>
  <si>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</si>
  <si>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</si>
  <si>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</si>
  <si>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</si>
  <si>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</si>
  <si>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</si>
  <si>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</si>
  <si>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</si>
  <si>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</si>
  <si>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</si>
  <si>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</si>
  <si>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</si>
  <si>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</si>
  <si>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</si>
  <si>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</si>
  <si>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</si>
  <si>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</si>
  <si>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</si>
  <si>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</si>
  <si>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</si>
  <si>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</si>
  <si>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</si>
  <si>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</si>
  <si>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</si>
  <si>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</si>
  <si>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</si>
  <si>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</si>
  <si>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</si>
  <si>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</si>
  <si>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</si>
  <si>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</si>
  <si>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</si>
  <si>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</si>
  <si>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</si>
  <si>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</si>
  <si>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</si>
  <si>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</si>
  <si>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</si>
  <si>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</si>
  <si>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</si>
  <si>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</si>
  <si>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</si>
  <si>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</si>
  <si>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</si>
  <si>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</si>
  <si>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</si>
  <si>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</si>
  <si>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</si>
  <si>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</si>
  <si>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</si>
  <si>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</si>
  <si>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</si>
  <si>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</si>
  <si>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</si>
  <si>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</si>
  <si>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</si>
  <si>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</si>
  <si>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</si>
  <si>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</si>
  <si>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</si>
  <si>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</si>
  <si>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</si>
  <si>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</si>
  <si>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</si>
  <si>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</si>
  <si>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</si>
  <si>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</si>
  <si>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</si>
  <si>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</si>
  <si>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</si>
  <si>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</si>
  <si>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</si>
  <si>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</si>
  <si>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</si>
  <si>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</si>
  <si>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</si>
  <si>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</si>
  <si>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</si>
  <si>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</si>
  <si>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</si>
  <si>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</si>
  <si>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</si>
  <si>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</si>
  <si>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</si>
  <si>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</si>
  <si>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</si>
  <si>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</si>
  <si>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</si>
  <si>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</si>
  <si>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</si>
  <si>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</si>
  <si>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</si>
  <si>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</si>
  <si>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</si>
  <si>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</si>
  <si>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</si>
  <si>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</si>
  <si>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</si>
  <si>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</si>
  <si>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</si>
  <si>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</si>
  <si>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</si>
  <si>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</si>
  <si>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</si>
  <si>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</si>
  <si>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</si>
  <si>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</si>
  <si>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</si>
  <si>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</si>
  <si>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</si>
  <si>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</si>
  <si>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</si>
  <si>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</si>
  <si>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</si>
  <si>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</si>
  <si>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</si>
  <si>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</si>
  <si>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</si>
  <si>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</si>
  <si>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</si>
  <si>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</si>
  <si>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</si>
  <si>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</si>
  <si>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</si>
  <si>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</si>
  <si>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</si>
  <si>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</si>
  <si>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</si>
  <si>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</si>
  <si>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</si>
  <si>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</si>
  <si>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</si>
  <si>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</si>
  <si>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</si>
  <si>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</si>
  <si>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</si>
  <si>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</si>
  <si>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</si>
  <si>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</si>
  <si>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</si>
  <si>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</si>
  <si>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</si>
  <si>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</si>
  <si>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</si>
  <si>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</si>
  <si>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</si>
  <si>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</si>
  <si>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</si>
  <si>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</si>
  <si>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</si>
  <si>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</si>
  <si>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</si>
  <si>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</si>
  <si>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</si>
  <si>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</si>
  <si>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</si>
  <si>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</si>
  <si>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</si>
  <si>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</si>
  <si>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</si>
  <si>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</si>
  <si>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</si>
  <si>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</si>
  <si>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</si>
  <si>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</si>
  <si>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</si>
  <si>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</si>
  <si>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</si>
  <si>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</si>
  <si>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</si>
  <si>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</si>
  <si>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</si>
  <si>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</si>
  <si>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</si>
  <si>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</si>
  <si>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</si>
  <si>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</si>
  <si>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</si>
  <si>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</si>
  <si>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</si>
  <si>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</si>
  <si>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</si>
  <si>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</si>
  <si>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</si>
  <si>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</si>
  <si>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</si>
  <si>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</si>
  <si>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</si>
  <si>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</si>
  <si>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</si>
  <si>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</si>
  <si>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</si>
  <si>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</si>
  <si>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</si>
  <si>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</si>
  <si>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</si>
  <si>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</si>
  <si>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</si>
  <si>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</si>
  <si>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</si>
  <si>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</si>
  <si>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</si>
  <si>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</si>
  <si>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</si>
  <si>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</si>
  <si>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</si>
  <si>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</si>
  <si>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</si>
  <si>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</si>
  <si>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</si>
  <si>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</si>
  <si>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</si>
  <si>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</si>
  <si>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</si>
  <si>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</si>
  <si>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</si>
  <si>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</si>
  <si>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</si>
  <si>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</si>
  <si>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</si>
  <si>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</si>
  <si>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</si>
  <si>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</si>
  <si>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</si>
  <si>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</si>
  <si>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</si>
  <si>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</si>
  <si>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</si>
  <si>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</si>
  <si>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</si>
  <si>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</si>
  <si>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</si>
  <si>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</si>
  <si>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</si>
  <si>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</si>
  <si>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</si>
  <si>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</si>
  <si>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</si>
  <si>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</si>
  <si>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</si>
  <si>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</si>
  <si>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</si>
  <si>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</si>
  <si>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</si>
  <si>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</si>
  <si>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</si>
  <si>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</si>
  <si>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</si>
  <si>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</si>
  <si>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</si>
  <si>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</si>
  <si>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</si>
  <si>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</si>
  <si>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</si>
  <si>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</si>
  <si>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</si>
  <si>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</si>
  <si>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</si>
  <si>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</si>
  <si>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</si>
  <si>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</si>
  <si>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</si>
  <si>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</si>
  <si>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</si>
  <si>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</si>
  <si>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</si>
  <si>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</si>
  <si>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</si>
  <si>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</si>
  <si>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</si>
  <si>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</si>
  <si>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</si>
  <si>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</si>
  <si>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</si>
  <si>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</si>
  <si>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</si>
  <si>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</si>
  <si>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</si>
  <si>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</si>
  <si>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</si>
  <si>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</si>
  <si>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</si>
  <si>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</si>
  <si>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</si>
  <si>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</si>
  <si>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</si>
  <si>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</si>
  <si>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</si>
  <si>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</si>
  <si>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</si>
  <si>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</si>
  <si>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</si>
  <si>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</si>
  <si>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</si>
  <si>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</si>
  <si>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</si>
  <si>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</si>
  <si>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</si>
  <si>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</si>
  <si>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</si>
  <si>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</si>
  <si>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</si>
  <si>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</si>
  <si>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</si>
  <si>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</si>
  <si>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</si>
  <si>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</si>
  <si>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</si>
  <si>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</si>
  <si>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</si>
  <si>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</si>
  <si>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</si>
  <si>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</si>
  <si>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</si>
  <si>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</si>
  <si>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</si>
  <si>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</si>
  <si>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</si>
  <si>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</si>
  <si>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</si>
  <si>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</si>
  <si>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</si>
  <si>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</si>
  <si>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</si>
  <si>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</si>
  <si>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</si>
  <si>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</si>
  <si>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</si>
  <si>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</si>
  <si>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</si>
  <si>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</si>
  <si>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</si>
  <si>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</si>
  <si>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</si>
  <si>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</si>
  <si>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</si>
  <si>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</si>
  <si>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</si>
  <si>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</si>
  <si>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</si>
  <si>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</si>
  <si>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</si>
  <si>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</si>
  <si>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</si>
  <si>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</si>
  <si>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</si>
  <si>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</si>
  <si>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</si>
  <si>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</si>
  <si>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</si>
  <si>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</si>
  <si>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</si>
  <si>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</si>
  <si>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</si>
  <si>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</si>
  <si>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</si>
  <si>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</si>
  <si>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</si>
  <si>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</si>
  <si>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</si>
  <si>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</si>
  <si>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</si>
  <si>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</si>
  <si>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</si>
  <si>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</si>
  <si>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</si>
  <si>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</si>
  <si>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</si>
  <si>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</si>
  <si>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</si>
  <si>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</si>
  <si>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</si>
  <si>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</si>
  <si>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</si>
  <si>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</si>
  <si>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</si>
  <si>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</si>
  <si>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</si>
  <si>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</si>
  <si>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</si>
  <si>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</si>
  <si>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</si>
  <si>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</si>
  <si>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</si>
  <si>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</si>
  <si>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</si>
  <si>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</si>
  <si>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</si>
  <si>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</si>
  <si>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</si>
  <si>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</si>
  <si>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</si>
  <si>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</si>
  <si>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</si>
  <si>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</si>
  <si>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</si>
  <si>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</si>
  <si>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</si>
  <si>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</si>
  <si>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</si>
  <si>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</si>
  <si>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</si>
  <si>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</si>
  <si>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</si>
  <si>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</si>
  <si>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</si>
  <si>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</si>
  <si>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</si>
  <si>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</si>
  <si>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</si>
  <si>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</si>
  <si>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</si>
  <si>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</si>
  <si>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</si>
  <si>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</si>
  <si>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</si>
  <si>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</si>
  <si>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</si>
  <si>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</si>
  <si>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</si>
  <si>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</si>
  <si>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</si>
  <si>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</si>
  <si>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</si>
  <si>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</si>
  <si>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</si>
  <si>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</si>
  <si>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</si>
  <si>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</si>
  <si>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</si>
  <si>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</si>
  <si>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</si>
  <si>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</si>
  <si>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</si>
  <si>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</si>
  <si>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</si>
  <si>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</si>
  <si>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</si>
  <si>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</si>
  <si>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</si>
  <si>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</si>
  <si>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</si>
  <si>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</si>
  <si>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</si>
  <si>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</si>
  <si>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</si>
  <si>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</si>
  <si>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</si>
  <si>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</si>
  <si>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</si>
  <si>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</si>
  <si>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</si>
  <si>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</si>
  <si>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</si>
  <si>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</si>
  <si>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</si>
  <si>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</si>
  <si>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</si>
  <si>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</si>
  <si>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</si>
  <si>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</si>
  <si>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</si>
  <si>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</si>
  <si>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</si>
  <si>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</si>
  <si>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</si>
  <si>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</si>
  <si>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</si>
  <si>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</si>
  <si>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</si>
  <si>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</si>
  <si>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</si>
  <si>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</si>
  <si>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</si>
  <si>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</si>
  <si>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</si>
  <si>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</si>
  <si>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</si>
  <si>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</si>
  <si>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</si>
  <si>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</si>
  <si>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</si>
  <si>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</si>
  <si>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</si>
  <si>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</si>
  <si>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</si>
  <si>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</si>
  <si>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</si>
  <si>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</si>
  <si>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</si>
  <si>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</si>
  <si>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</si>
  <si>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</si>
  <si>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</si>
  <si>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</si>
  <si>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</si>
  <si>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</si>
  <si>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</si>
  <si>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</si>
  <si>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</si>
  <si>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</si>
  <si>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</si>
  <si>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</si>
  <si>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</si>
  <si>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</si>
  <si>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</si>
  <si>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</si>
  <si>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</si>
  <si>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</si>
  <si>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</si>
  <si>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</si>
  <si>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</si>
  <si>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</si>
  <si>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</si>
  <si>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</si>
  <si>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</si>
  <si>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</si>
  <si>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</si>
  <si>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</si>
  <si>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</si>
  <si>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</si>
  <si>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</si>
  <si>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</si>
  <si>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</si>
  <si>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</si>
  <si>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</si>
  <si>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</si>
  <si>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</si>
  <si>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</si>
  <si>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</si>
  <si>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</si>
  <si>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</si>
  <si>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</si>
  <si>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</si>
  <si>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</si>
  <si>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</si>
  <si>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</si>
  <si>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</si>
  <si>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</si>
  <si>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</si>
  <si>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</si>
  <si>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</si>
  <si>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</si>
  <si>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</si>
  <si>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</si>
  <si>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</si>
  <si>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</si>
  <si>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</si>
  <si>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</si>
  <si>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</si>
  <si>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</si>
  <si>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</si>
  <si>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</si>
  <si>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</si>
  <si>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</si>
  <si>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</si>
  <si>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</si>
  <si>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</si>
  <si>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</si>
  <si>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</si>
  <si>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</si>
  <si>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</si>
  <si>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</si>
  <si>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</si>
  <si>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</si>
  <si>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</si>
  <si>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</si>
  <si>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</si>
  <si>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</si>
  <si>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</si>
  <si>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</si>
  <si>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</si>
  <si>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</si>
  <si>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</si>
  <si>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</si>
  <si>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</si>
  <si>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</si>
  <si>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</si>
  <si>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</si>
  <si>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</si>
  <si>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</si>
  <si>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</si>
  <si>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</si>
  <si>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</si>
  <si>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</si>
  <si>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</si>
  <si>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</si>
  <si>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</si>
  <si>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</si>
  <si>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</si>
  <si>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</si>
  <si>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</si>
  <si>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</si>
  <si>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</si>
  <si>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</si>
  <si>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</si>
  <si>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</si>
  <si>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</si>
  <si>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</si>
  <si>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</si>
  <si>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</si>
  <si>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</si>
  <si>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</si>
  <si>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</si>
  <si>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</si>
  <si>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</si>
  <si>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</si>
  <si>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</si>
  <si>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</si>
  <si>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</si>
  <si>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</si>
  <si>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</si>
  <si>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</si>
  <si>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</si>
  <si>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</si>
  <si>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</si>
  <si>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</si>
  <si>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</si>
  <si>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</si>
  <si>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</si>
  <si>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</si>
  <si>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</si>
  <si>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</si>
  <si>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</si>
  <si>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</si>
  <si>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</si>
  <si>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</si>
  <si>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</si>
  <si>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</si>
  <si>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</si>
  <si>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</si>
  <si>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</si>
  <si>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</si>
  <si>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</si>
  <si>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</si>
  <si>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</si>
  <si>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</si>
  <si>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</si>
  <si>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</si>
  <si>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</si>
  <si>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</si>
  <si>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</si>
  <si>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</si>
  <si>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</si>
  <si>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</si>
  <si>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</si>
  <si>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</si>
  <si>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</si>
  <si>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</si>
  <si>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</si>
  <si>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</si>
  <si>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</si>
  <si>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</si>
  <si>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</si>
  <si>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</si>
  <si>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</si>
  <si>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</si>
  <si>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</si>
  <si>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</si>
  <si>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</si>
  <si>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</si>
  <si>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</si>
  <si>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</si>
  <si>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</si>
  <si>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</si>
  <si>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</si>
  <si>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</si>
  <si>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</si>
  <si>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</si>
  <si>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</si>
  <si>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</si>
  <si>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</si>
  <si>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</si>
  <si>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</si>
  <si>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</si>
  <si>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</si>
  <si>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</si>
  <si>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</si>
  <si>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</si>
  <si>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</si>
  <si>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</si>
  <si>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</si>
  <si>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</si>
  <si>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</si>
  <si>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</si>
  <si>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</si>
  <si>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</si>
  <si>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</si>
  <si>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</si>
  <si>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</si>
  <si>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</si>
  <si>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</si>
  <si>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</si>
  <si>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</si>
  <si>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</si>
  <si>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</si>
  <si>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</si>
  <si>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</si>
  <si>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</si>
  <si>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</si>
  <si>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</si>
  <si>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</si>
  <si>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</si>
  <si>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</si>
  <si>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</si>
  <si>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</si>
  <si>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</si>
  <si>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</si>
  <si>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</si>
  <si>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</si>
  <si>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</si>
  <si>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</si>
  <si>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</si>
  <si>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</si>
  <si>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</si>
  <si>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</si>
  <si>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</si>
  <si>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</si>
  <si>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</si>
  <si>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</si>
  <si>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</si>
  <si>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</si>
  <si>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</si>
  <si>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</si>
  <si>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</si>
  <si>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</si>
  <si>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</si>
  <si>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</si>
  <si>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</si>
  <si>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</si>
  <si>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</si>
  <si>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</si>
  <si>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</si>
  <si>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</si>
  <si>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</si>
  <si>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</si>
  <si>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</si>
  <si>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</si>
  <si>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</si>
  <si>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</si>
  <si>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</si>
  <si>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</si>
  <si>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</si>
  <si>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</si>
  <si>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</si>
  <si>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</si>
  <si>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</si>
  <si>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</si>
  <si>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</si>
  <si>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</si>
  <si>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</si>
  <si>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</si>
  <si>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</si>
  <si>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</si>
  <si>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</si>
  <si>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</si>
  <si>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</si>
  <si>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</si>
  <si>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</si>
  <si>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</si>
  <si>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</si>
  <si>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</si>
  <si>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</si>
  <si>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</si>
  <si>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</si>
  <si>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</si>
  <si>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</si>
  <si>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</si>
  <si>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</si>
  <si>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</si>
  <si>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</si>
  <si>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</si>
  <si>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</si>
  <si>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</si>
  <si>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</si>
  <si>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</si>
  <si>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</si>
  <si>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</si>
  <si>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</si>
  <si>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</si>
  <si>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</si>
  <si>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</si>
  <si>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</si>
  <si>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</si>
  <si>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</si>
  <si>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</si>
  <si>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</si>
  <si>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</si>
  <si>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</si>
  <si>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</si>
  <si>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</si>
  <si>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</si>
  <si>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</si>
  <si>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</si>
  <si>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</si>
  <si>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</si>
  <si>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</si>
  <si>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</si>
  <si>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</si>
  <si>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</si>
  <si>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</si>
  <si>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</si>
  <si>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</si>
  <si>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</si>
  <si>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</si>
  <si>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</si>
  <si>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</si>
  <si>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</si>
  <si>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</si>
  <si>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</si>
  <si>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</si>
  <si>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</si>
  <si>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</si>
  <si>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</si>
  <si>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</si>
  <si>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</si>
  <si>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</si>
  <si>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</si>
  <si>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</si>
  <si>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</si>
  <si>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</si>
  <si>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</si>
  <si>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</si>
  <si>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</si>
  <si>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</si>
  <si>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</si>
  <si>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</si>
  <si>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</si>
  <si>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</si>
  <si>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</si>
  <si>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</si>
  <si>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</si>
  <si>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</si>
  <si>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</si>
  <si>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</si>
  <si>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</si>
  <si>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</si>
  <si>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</si>
  <si>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</si>
  <si>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</si>
  <si>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</si>
  <si>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</si>
  <si>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</si>
  <si>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</si>
  <si>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</si>
  <si>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</si>
  <si>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</si>
  <si>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</si>
  <si>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</si>
  <si>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</si>
  <si>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</si>
  <si>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</si>
  <si>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</si>
  <si>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</si>
  <si>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</si>
  <si>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</si>
  <si>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</si>
  <si>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</si>
  <si>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</si>
  <si>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</si>
  <si>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</si>
  <si>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</si>
  <si>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</si>
  <si>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</si>
  <si>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</si>
  <si>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</si>
  <si>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</si>
  <si>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</si>
  <si>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</si>
  <si>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</si>
  <si>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</si>
  <si>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</si>
  <si>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</si>
  <si>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</si>
  <si>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</si>
  <si>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</si>
  <si>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</si>
  <si>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</si>
  <si>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</si>
  <si>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</si>
  <si>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</si>
  <si>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</si>
  <si>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</si>
  <si>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</si>
  <si>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</si>
  <si>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</si>
  <si>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</si>
  <si>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</si>
  <si>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</si>
  <si>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</si>
  <si>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</si>
  <si>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</si>
  <si>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</si>
  <si>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</si>
  <si>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</si>
  <si>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</si>
  <si>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</si>
  <si>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</si>
  <si>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</si>
  <si>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</si>
  <si>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</si>
  <si>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</si>
  <si>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</si>
  <si>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</si>
  <si>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</si>
  <si>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</si>
  <si>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</si>
  <si>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</si>
  <si>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</si>
  <si>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</si>
  <si>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</si>
  <si>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</si>
  <si>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</si>
  <si>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</si>
  <si>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</si>
  <si>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</si>
  <si>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</si>
  <si>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</si>
  <si>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</si>
  <si>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</si>
  <si>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</si>
  <si>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</si>
  <si>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</si>
  <si>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</si>
  <si>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</si>
  <si>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</si>
  <si>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</si>
  <si>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</si>
  <si>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</si>
  <si>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</si>
  <si>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</si>
  <si>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</si>
  <si>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</si>
  <si>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</si>
  <si>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</si>
  <si>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</si>
  <si>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</si>
  <si>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</si>
  <si>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</si>
  <si>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</si>
  <si>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</si>
  <si>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</si>
  <si>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</si>
  <si>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</si>
  <si>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</si>
  <si>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</si>
  <si>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</si>
  <si>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</si>
  <si>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</si>
  <si>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</si>
  <si>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</si>
  <si>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</si>
  <si>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</si>
  <si>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</si>
  <si>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</si>
  <si>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</si>
  <si>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</si>
  <si>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</si>
  <si>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</si>
  <si>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</si>
  <si>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</si>
  <si>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</si>
  <si>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</si>
  <si>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</si>
  <si>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</si>
  <si>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</si>
  <si>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</si>
  <si>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</si>
  <si>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</si>
  <si>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</si>
  <si>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</si>
  <si>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</si>
  <si>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</si>
  <si>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</si>
  <si>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</si>
  <si>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</si>
  <si>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</si>
  <si>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</si>
  <si>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</si>
  <si>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</si>
  <si>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</si>
  <si>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</si>
  <si>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</si>
  <si>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</si>
  <si>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</si>
  <si>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</si>
  <si>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</si>
  <si>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</si>
  <si>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</si>
  <si>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</si>
  <si>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</si>
  <si>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</si>
  <si>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</si>
  <si>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</si>
  <si>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</si>
  <si>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</si>
  <si>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</si>
  <si>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</si>
  <si>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</si>
  <si>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</si>
  <si>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</si>
  <si>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</si>
  <si>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</si>
  <si>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</si>
  <si>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</si>
  <si>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</si>
  <si>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</si>
  <si>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</si>
  <si>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</si>
  <si>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</si>
  <si>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</si>
  <si>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</si>
  <si>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</si>
  <si>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</si>
  <si>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</si>
  <si>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</si>
  <si>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</si>
  <si>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</si>
  <si>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</si>
  <si>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</si>
  <si>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</si>
  <si>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</si>
  <si>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</si>
  <si>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</si>
  <si>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</si>
  <si>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</si>
  <si>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</si>
  <si>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</si>
  <si>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</si>
  <si>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</si>
  <si>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</si>
  <si>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</si>
  <si>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</si>
  <si>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</si>
  <si>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</si>
  <si>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</si>
  <si>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</si>
  <si>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</si>
  <si>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</si>
  <si>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</si>
  <si>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</si>
  <si>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</si>
  <si>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</si>
  <si>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</si>
  <si>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</si>
  <si>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</si>
  <si>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</si>
  <si>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</si>
  <si>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</si>
  <si>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</si>
  <si>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</si>
  <si>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</si>
  <si>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</si>
  <si>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</si>
  <si>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</si>
  <si>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</si>
  <si>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</si>
  <si>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</si>
  <si>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</si>
  <si>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</si>
  <si>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</si>
  <si>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</si>
  <si>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</si>
  <si>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</si>
  <si>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</si>
  <si>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</si>
  <si>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</si>
  <si>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</si>
  <si>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</si>
  <si>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</si>
  <si>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</si>
  <si>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</si>
  <si>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</si>
  <si>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</si>
  <si>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</si>
  <si>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</si>
  <si>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</si>
  <si>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</si>
  <si>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</si>
  <si>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</si>
  <si>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</si>
  <si>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</si>
  <si>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</si>
  <si>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</si>
  <si>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</si>
  <si>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</si>
  <si>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</si>
  <si>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</si>
  <si>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</si>
  <si>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</si>
  <si>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</si>
  <si>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</si>
  <si>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</si>
  <si>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</si>
  <si>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</si>
  <si>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</si>
  <si>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</si>
  <si>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</si>
  <si>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</si>
  <si>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</si>
  <si>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</si>
  <si>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</si>
  <si>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</si>
  <si>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</si>
  <si>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</si>
  <si>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</si>
  <si>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</si>
  <si>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</si>
  <si>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</si>
  <si>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</si>
  <si>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</si>
  <si>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</si>
  <si>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</si>
  <si>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</si>
  <si>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</si>
  <si>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</si>
  <si>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</si>
  <si>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</si>
  <si>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</si>
  <si>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</si>
  <si>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</si>
  <si>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</si>
  <si>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</si>
  <si>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</si>
  <si>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</si>
  <si>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</si>
  <si>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</si>
  <si>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</si>
  <si>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</si>
  <si>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</si>
  <si>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</si>
  <si>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</si>
  <si>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</si>
  <si>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</si>
  <si>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</si>
  <si>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</si>
  <si>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</si>
  <si>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</si>
  <si>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</si>
  <si>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</si>
  <si>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</si>
  <si>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</si>
  <si>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</si>
  <si>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</si>
  <si>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</si>
  <si>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</si>
  <si>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</si>
  <si>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</si>
  <si>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</si>
  <si>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</si>
  <si>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</si>
  <si>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</si>
  <si>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</si>
  <si>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</si>
  <si>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</si>
  <si>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</si>
  <si>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</si>
  <si>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</si>
  <si>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</si>
  <si>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</si>
  <si>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</si>
  <si>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</si>
  <si>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</si>
  <si>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</si>
  <si>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</si>
  <si>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</si>
  <si>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</si>
  <si>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</si>
  <si>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</si>
  <si>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</si>
  <si>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</si>
  <si>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</si>
  <si>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</si>
  <si>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</si>
  <si>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</si>
  <si>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</si>
  <si>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</si>
  <si>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</si>
  <si>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</si>
  <si>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</si>
  <si>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</si>
  <si>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</si>
  <si>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</si>
  <si>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</si>
  <si>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</si>
  <si>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</si>
  <si>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</si>
  <si>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</si>
  <si>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</si>
  <si>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</si>
  <si>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</si>
  <si>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</si>
  <si>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</si>
  <si>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</si>
  <si>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</si>
  <si>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</si>
  <si>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</si>
  <si>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</si>
  <si>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</si>
  <si>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</si>
  <si>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</si>
  <si>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</si>
  <si>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</si>
  <si>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</si>
  <si>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</si>
  <si>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</si>
  <si>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</si>
  <si>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</si>
  <si>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</si>
  <si>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</si>
  <si>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</si>
  <si>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</si>
  <si>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</si>
  <si>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</si>
  <si>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</si>
  <si>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</si>
  <si>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</si>
  <si>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</si>
  <si>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</si>
  <si>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</si>
  <si>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</si>
  <si>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</si>
  <si>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</si>
  <si>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</si>
  <si>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</si>
  <si>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</si>
  <si>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</si>
  <si>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</si>
  <si>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</si>
  <si>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</si>
  <si>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</si>
  <si>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</si>
  <si>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</si>
  <si>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</si>
  <si>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</si>
  <si>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</si>
  <si>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</si>
  <si>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</si>
  <si>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</si>
  <si>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</si>
  <si>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</si>
  <si>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</si>
  <si>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</si>
  <si>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</si>
  <si>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</si>
  <si>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</si>
  <si>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</si>
  <si>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</si>
  <si>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</si>
  <si>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</si>
  <si>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</si>
  <si>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</si>
  <si>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</si>
  <si>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</si>
  <si>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</si>
  <si>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</si>
  <si>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</si>
  <si>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</si>
  <si>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</si>
  <si>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</si>
  <si>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</si>
  <si>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</si>
  <si>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</si>
  <si>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</si>
  <si>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</si>
  <si>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</si>
  <si>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</si>
  <si>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</si>
  <si>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</si>
  <si>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</si>
  <si>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</si>
  <si>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</si>
  <si>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</si>
  <si>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</si>
  <si>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</si>
  <si>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</si>
  <si>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</si>
  <si>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</si>
  <si>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</si>
  <si>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</si>
  <si>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</si>
  <si>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</si>
  <si>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</si>
  <si>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</si>
  <si>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</si>
  <si>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</si>
  <si>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</si>
  <si>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</si>
  <si>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</si>
  <si>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</si>
  <si>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</si>
  <si>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</si>
  <si>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</si>
  <si>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</si>
  <si>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</si>
  <si>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</si>
  <si>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</si>
  <si>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</si>
  <si>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</si>
  <si>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</si>
  <si>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</si>
  <si>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</si>
  <si>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</si>
  <si>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</si>
  <si>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</si>
  <si>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</si>
  <si>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</si>
  <si>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</si>
  <si>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</si>
  <si>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</si>
  <si>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</si>
  <si>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</si>
  <si>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</si>
  <si>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</si>
  <si>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</si>
  <si>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</si>
  <si>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</si>
  <si>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</si>
  <si>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</si>
  <si>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</si>
  <si>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</si>
  <si>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</si>
  <si>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</si>
  <si>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</si>
  <si>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</si>
  <si>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</si>
  <si>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</si>
  <si>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</si>
  <si>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</si>
  <si>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</si>
  <si>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</si>
  <si>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</si>
  <si>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</si>
  <si>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</si>
  <si>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</si>
  <si>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</si>
  <si>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</si>
  <si>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</si>
  <si>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</si>
  <si>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</si>
  <si>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</si>
  <si>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</si>
  <si>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</si>
  <si>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</si>
  <si>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</si>
  <si>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</si>
  <si>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</si>
  <si>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</si>
  <si>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</si>
  <si>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</si>
  <si>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</si>
  <si>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</si>
  <si>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</si>
  <si>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</si>
  <si>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</si>
  <si>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</si>
  <si>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</si>
  <si>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</si>
  <si>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</si>
  <si>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</si>
  <si>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</si>
  <si>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</si>
  <si>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</si>
  <si>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</si>
  <si>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</si>
  <si>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</si>
  <si>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</si>
  <si>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</si>
  <si>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</si>
  <si>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</si>
  <si>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</si>
  <si>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</si>
  <si>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</si>
  <si>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</si>
  <si>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</si>
  <si>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</si>
  <si>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</si>
  <si>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</si>
  <si>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</si>
  <si>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</si>
  <si>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</si>
  <si>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</si>
  <si>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</si>
  <si>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</si>
  <si>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</si>
  <si>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</si>
  <si>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</si>
  <si>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</si>
  <si>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</si>
  <si>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</si>
  <si>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</si>
  <si>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</si>
  <si>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</si>
  <si>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</si>
  <si>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</si>
  <si>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</si>
  <si>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</si>
  <si>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</si>
  <si>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</si>
  <si>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</si>
  <si>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</si>
  <si>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</si>
  <si>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</si>
  <si>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</si>
  <si>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</si>
  <si>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</si>
  <si>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</si>
  <si>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</si>
  <si>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</si>
  <si>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</si>
  <si>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</si>
  <si>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</si>
  <si>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</si>
  <si>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</si>
  <si>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</si>
  <si>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</si>
  <si>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</si>
  <si>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</si>
  <si>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</si>
  <si>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</si>
  <si>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</si>
  <si>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</si>
  <si>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</si>
  <si>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</si>
  <si>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</si>
  <si>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</si>
  <si>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</si>
  <si>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</si>
  <si>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</si>
  <si>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</si>
  <si>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</si>
  <si>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</si>
  <si>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</si>
  <si>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</si>
  <si>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</si>
  <si>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</si>
  <si>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</si>
  <si>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</si>
  <si>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</si>
  <si>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</si>
  <si>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</si>
  <si>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</si>
  <si>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</si>
  <si>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</si>
  <si>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</si>
  <si>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</si>
  <si>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</si>
  <si>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</si>
  <si>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</si>
  <si>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</si>
  <si>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</si>
  <si>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</si>
  <si>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</si>
  <si>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</si>
  <si>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</si>
  <si>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</si>
  <si>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</si>
  <si>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</si>
  <si>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</si>
  <si>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</si>
  <si>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</si>
  <si>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</si>
  <si>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</si>
  <si>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</si>
  <si>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</si>
  <si>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</si>
  <si>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</si>
  <si>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</si>
  <si>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</si>
  <si>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</si>
  <si>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</si>
  <si>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</si>
  <si>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</si>
  <si>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</si>
  <si>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</si>
  <si>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</si>
  <si>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</si>
  <si>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</si>
  <si>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</si>
  <si>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</si>
  <si>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</si>
  <si>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</si>
  <si>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</si>
  <si>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</si>
  <si>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</si>
  <si>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</si>
  <si>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</si>
  <si>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</si>
  <si>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</si>
  <si>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</si>
  <si>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</si>
  <si>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</si>
  <si>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</si>
  <si>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</si>
  <si>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</si>
  <si>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</si>
  <si>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</si>
  <si>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</si>
  <si>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</si>
  <si>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</si>
  <si>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</si>
  <si>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</si>
  <si>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</si>
  <si>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</si>
  <si>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</si>
  <si>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</si>
  <si>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</si>
  <si>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</si>
  <si>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</si>
  <si>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</si>
  <si>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</si>
  <si>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</si>
  <si>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</si>
  <si>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</si>
  <si>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</si>
  <si>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</si>
  <si>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</si>
  <si>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</si>
  <si>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</si>
  <si>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</si>
  <si>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</si>
  <si>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</si>
  <si>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</si>
  <si>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</si>
  <si>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</si>
  <si>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</si>
  <si>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</si>
  <si>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</si>
  <si>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</si>
  <si>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</si>
  <si>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</si>
  <si>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</si>
  <si>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</si>
  <si>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</si>
  <si>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</si>
  <si>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</si>
  <si>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</si>
  <si>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</si>
  <si>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</si>
  <si>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</si>
  <si>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</si>
  <si>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</si>
  <si>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</si>
  <si>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</si>
  <si>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</si>
  <si>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</si>
  <si>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</si>
  <si>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</si>
  <si>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</si>
  <si>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</si>
  <si>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</si>
  <si>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</si>
  <si>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</si>
  <si>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</si>
  <si>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</si>
  <si>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</si>
  <si>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</si>
  <si>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</si>
  <si>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</si>
  <si>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</si>
  <si>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</si>
  <si>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</si>
  <si>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</si>
  <si>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</si>
  <si>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</si>
  <si>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</si>
  <si>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</si>
  <si>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</si>
  <si>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</si>
  <si>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</si>
  <si>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</si>
  <si>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</si>
  <si>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</si>
  <si>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</si>
  <si>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</si>
  <si>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</si>
  <si>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</si>
  <si>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</si>
  <si>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</si>
  <si>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</si>
  <si>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</si>
  <si>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</si>
  <si>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</si>
  <si>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</si>
  <si>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</si>
  <si>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</si>
  <si>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</si>
  <si>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</si>
  <si>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</si>
  <si>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</si>
  <si>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</si>
  <si>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</si>
  <si>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</si>
  <si>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</si>
  <si>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</si>
  <si>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</si>
  <si>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</si>
  <si>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</si>
  <si>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</si>
  <si>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</si>
  <si>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</si>
  <si>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</si>
  <si>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</si>
  <si>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</si>
  <si>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</si>
  <si>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</si>
  <si>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</si>
  <si>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</si>
  <si>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</si>
  <si>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</si>
  <si>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</si>
  <si>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</si>
  <si>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</si>
  <si>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</si>
  <si>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</si>
  <si>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</si>
  <si>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</si>
  <si>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</si>
  <si>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</si>
  <si>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</si>
  <si>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</si>
  <si>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</si>
  <si>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</si>
  <si>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</si>
  <si>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</si>
  <si>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</si>
  <si>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</si>
  <si>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</si>
  <si>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</si>
  <si>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</si>
  <si>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</si>
  <si>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</si>
  <si>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</si>
  <si>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</si>
  <si>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</si>
  <si>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</si>
  <si>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</si>
  <si>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</si>
  <si>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</si>
  <si>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</si>
  <si>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</si>
  <si>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</si>
  <si>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</si>
  <si>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</si>
  <si>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</si>
  <si>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</si>
  <si>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</si>
  <si>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</si>
  <si>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</si>
  <si>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</si>
  <si>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</si>
  <si>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</si>
  <si>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</si>
  <si>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</si>
  <si>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</si>
  <si>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</si>
  <si>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</si>
  <si>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</si>
  <si>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</si>
  <si>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</si>
  <si>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</si>
  <si>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</si>
  <si>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</si>
  <si>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</si>
  <si>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</si>
  <si>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</si>
  <si>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</si>
  <si>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</si>
  <si>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</si>
  <si>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</si>
  <si>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</si>
  <si>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</si>
  <si>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</si>
  <si>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</si>
  <si>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</si>
  <si>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</si>
  <si>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</si>
  <si>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</si>
  <si>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</si>
  <si>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</si>
  <si>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</si>
  <si>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</si>
  <si>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</si>
  <si>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</si>
  <si>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</si>
  <si>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</si>
  <si>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</si>
  <si>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</si>
  <si>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</si>
  <si>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</si>
  <si>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</si>
  <si>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</si>
  <si>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</si>
  <si>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</si>
  <si>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</si>
  <si>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</si>
  <si>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</si>
  <si>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</si>
  <si>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</si>
  <si>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</si>
  <si>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</si>
  <si>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</si>
  <si>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</si>
  <si>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</si>
  <si>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</si>
  <si>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</si>
  <si>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</si>
  <si>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</si>
  <si>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</si>
  <si>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</si>
  <si>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</si>
  <si>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</si>
  <si>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</si>
  <si>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</si>
  <si>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</si>
  <si>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</si>
  <si>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</si>
  <si>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</si>
  <si>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</si>
  <si>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</si>
  <si>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</si>
  <si>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</si>
  <si>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</si>
  <si>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</si>
  <si>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</si>
  <si>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</si>
  <si>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</si>
  <si>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</si>
  <si>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</si>
  <si>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</si>
  <si>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</si>
  <si>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</si>
  <si>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</si>
  <si>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</si>
  <si>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</si>
  <si>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</si>
  <si>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</si>
  <si>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</si>
  <si>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</si>
  <si>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</si>
  <si>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</si>
  <si>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</si>
  <si>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</si>
  <si>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</si>
  <si>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</si>
  <si>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</si>
  <si>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</si>
  <si>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</si>
  <si>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</si>
  <si>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</si>
  <si>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</si>
  <si>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</si>
  <si>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</si>
  <si>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</si>
  <si>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</si>
  <si>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</si>
  <si>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</si>
  <si>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</si>
  <si>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</si>
  <si>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</si>
  <si>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</si>
  <si>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</si>
  <si>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</si>
  <si>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</si>
  <si>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</si>
  <si>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</si>
  <si>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</si>
  <si>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</si>
  <si>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</si>
  <si>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</si>
  <si>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</si>
  <si>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</si>
  <si>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</si>
  <si>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</si>
  <si>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</si>
  <si>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</si>
  <si>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</si>
  <si>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</si>
  <si>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</si>
  <si>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</si>
  <si>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</si>
  <si>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</si>
  <si>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</si>
  <si>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</si>
  <si>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</si>
  <si>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</si>
  <si>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</si>
  <si>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</si>
  <si>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</si>
  <si>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</si>
  <si>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</si>
  <si>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</si>
  <si>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</si>
  <si>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</si>
  <si>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</si>
  <si>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</si>
  <si>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</si>
  <si>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</si>
  <si>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</si>
  <si>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</si>
  <si>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</si>
  <si>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</si>
  <si>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</si>
  <si>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</si>
  <si>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</si>
  <si>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</si>
  <si>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</si>
  <si>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</si>
  <si>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</si>
  <si>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</si>
  <si>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</si>
  <si>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</si>
  <si>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</si>
  <si>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</si>
  <si>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</si>
  <si>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</si>
  <si>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</si>
  <si>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</si>
  <si>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</si>
  <si>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</si>
  <si>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</si>
  <si>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</si>
  <si>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</si>
  <si>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</si>
  <si>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</si>
  <si>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</si>
  <si>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</si>
  <si>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</si>
  <si>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</si>
  <si>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</si>
  <si>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</si>
  <si>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</si>
  <si>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</si>
  <si>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</si>
  <si>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</si>
  <si>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</si>
  <si>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</si>
  <si>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</si>
  <si>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</si>
  <si>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</si>
  <si>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</si>
  <si>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</si>
  <si>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</si>
  <si>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</si>
  <si>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</si>
  <si>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</si>
  <si>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</si>
  <si>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</si>
  <si>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</si>
  <si>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</si>
  <si>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</si>
  <si>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</si>
  <si>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</si>
  <si>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</si>
  <si>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</si>
  <si>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</si>
  <si>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</si>
  <si>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</si>
  <si>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</si>
  <si>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</si>
  <si>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</si>
  <si>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</si>
  <si>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</si>
  <si>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</si>
  <si>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</si>
  <si>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</si>
  <si>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</si>
  <si>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</si>
  <si>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</si>
  <si>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</si>
  <si>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</si>
  <si>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</si>
  <si>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</si>
  <si>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</si>
  <si>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</si>
  <si>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</si>
  <si>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</si>
  <si>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</si>
  <si>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</si>
  <si>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</si>
  <si>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</si>
  <si>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</si>
  <si>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</si>
  <si>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</si>
  <si>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</si>
  <si>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</si>
  <si>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</si>
  <si>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</si>
  <si>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</si>
  <si>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</si>
  <si>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</si>
  <si>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</si>
  <si>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</si>
  <si>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</si>
  <si>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</si>
  <si>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</si>
  <si>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</si>
  <si>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</si>
  <si>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</si>
  <si>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</si>
  <si>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</si>
  <si>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</si>
  <si>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</si>
  <si>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</si>
  <si>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</si>
  <si>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</si>
  <si>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</si>
  <si>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</si>
  <si>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</si>
  <si>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</si>
  <si>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</si>
  <si>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</si>
  <si>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</si>
  <si>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</si>
  <si>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</si>
  <si>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</si>
  <si>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</si>
  <si>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</si>
  <si>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</si>
  <si>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</si>
  <si>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</si>
  <si>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</si>
  <si>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</si>
  <si>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</si>
  <si>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</si>
  <si>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</si>
  <si>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</si>
  <si>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</si>
  <si>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</si>
  <si>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</si>
  <si>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</si>
  <si>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</si>
  <si>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</si>
  <si>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</si>
  <si>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</si>
  <si>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</si>
  <si>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</si>
  <si>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</si>
  <si>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</si>
  <si>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</si>
  <si>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</si>
  <si>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</si>
  <si>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</si>
  <si>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</si>
  <si>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</si>
  <si>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</si>
  <si>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</si>
  <si>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</si>
  <si>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</si>
  <si>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</si>
  <si>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</si>
  <si>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</si>
  <si>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</si>
  <si>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</si>
  <si>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</si>
  <si>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</si>
  <si>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</si>
  <si>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</si>
  <si>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</si>
  <si>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</si>
  <si>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</si>
  <si>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</si>
  <si>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</si>
  <si>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</si>
  <si>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</si>
  <si>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</si>
  <si>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</si>
  <si>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</si>
  <si>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</si>
  <si>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</si>
  <si>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</si>
  <si>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</si>
  <si>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</si>
  <si>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</si>
  <si>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</si>
  <si>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</si>
  <si>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</si>
  <si>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</si>
  <si>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</si>
  <si>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</si>
  <si>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</si>
  <si>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</si>
  <si>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</si>
  <si>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</si>
  <si>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</si>
  <si>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</si>
  <si>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</si>
  <si>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</si>
  <si>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</si>
  <si>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</si>
  <si>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</si>
  <si>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</si>
  <si>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</si>
  <si>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</si>
  <si>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</si>
  <si>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</si>
  <si>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</si>
  <si>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</si>
  <si>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</si>
  <si>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</si>
  <si>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</si>
  <si>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</si>
  <si>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</si>
  <si>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</si>
  <si>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</si>
  <si>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</si>
  <si>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</si>
  <si>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</si>
  <si>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</si>
  <si>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</si>
  <si>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</si>
  <si>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</si>
  <si>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</si>
  <si>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</si>
  <si>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</si>
  <si>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</si>
  <si>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</si>
  <si>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</si>
  <si>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</si>
  <si>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</si>
  <si>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</si>
  <si>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</si>
  <si>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</si>
  <si>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</si>
  <si>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</si>
  <si>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</si>
  <si>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</si>
  <si>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</si>
  <si>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</si>
  <si>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</si>
  <si>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</si>
  <si>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</si>
  <si>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</si>
  <si>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</si>
  <si>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</si>
  <si>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</si>
  <si>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</si>
  <si>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</si>
  <si>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</si>
  <si>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</si>
  <si>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</si>
  <si>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</si>
  <si>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</si>
  <si>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</si>
  <si>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</si>
  <si>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</si>
  <si>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</si>
  <si>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</si>
  <si>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</si>
  <si>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</si>
  <si>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</si>
  <si>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</si>
  <si>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</si>
  <si>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</si>
  <si>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</si>
  <si>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</si>
  <si>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</si>
  <si>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</si>
  <si>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</si>
  <si>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</si>
  <si>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</si>
  <si>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</si>
  <si>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</si>
  <si>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</si>
  <si>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</si>
  <si>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</si>
  <si>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</si>
  <si>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</si>
  <si>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</si>
  <si>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</si>
  <si>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</si>
  <si>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</si>
  <si>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</si>
  <si>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</si>
  <si>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</si>
  <si>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</si>
  <si>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</si>
  <si>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</si>
  <si>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</si>
  <si>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</si>
  <si>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</si>
  <si>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</si>
  <si>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</si>
  <si>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</si>
  <si>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</si>
  <si>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</si>
  <si>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</si>
  <si>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</si>
  <si>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</si>
  <si>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</si>
  <si>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</si>
  <si>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</si>
  <si>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</si>
  <si>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</si>
  <si>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</si>
  <si>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</si>
  <si>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</si>
  <si>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</si>
  <si>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</si>
  <si>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</si>
  <si>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</si>
  <si>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</si>
  <si>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</si>
  <si>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</si>
  <si>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</si>
  <si>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</si>
  <si>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</si>
  <si>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</si>
  <si>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</si>
  <si>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</si>
  <si>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</si>
  <si>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</si>
  <si>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</si>
  <si>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</si>
  <si>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</si>
  <si>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</si>
  <si>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</si>
  <si>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</si>
  <si>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</si>
  <si>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</si>
  <si>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</si>
  <si>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</si>
  <si>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</si>
  <si>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</si>
  <si>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</si>
  <si>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</si>
  <si>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</si>
  <si>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</si>
  <si>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</si>
  <si>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</si>
  <si>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</si>
  <si>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</si>
  <si>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</si>
  <si>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</si>
  <si>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</si>
  <si>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</si>
  <si>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</si>
  <si>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</si>
  <si>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</si>
  <si>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</si>
  <si>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</si>
  <si>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</si>
  <si>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</si>
  <si>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</si>
  <si>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</si>
  <si>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</si>
  <si>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</si>
  <si>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</si>
  <si>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</si>
  <si>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</si>
  <si>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</si>
  <si>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</si>
  <si>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</si>
  <si>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</si>
  <si>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</si>
  <si>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</si>
  <si>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</si>
  <si>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</si>
  <si>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</si>
  <si>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</si>
  <si>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</si>
  <si>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</si>
  <si>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</si>
  <si>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</si>
  <si>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</si>
  <si>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</si>
  <si>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</si>
  <si>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</si>
  <si>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</si>
  <si>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</si>
  <si>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</si>
  <si>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</si>
  <si>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</si>
  <si>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</si>
  <si>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</si>
  <si>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</si>
  <si>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</si>
  <si>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</si>
  <si>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</si>
  <si>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</si>
  <si>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</si>
  <si>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</si>
  <si>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</si>
  <si>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</si>
  <si>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</si>
  <si>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</si>
  <si>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</si>
  <si>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</si>
  <si>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</si>
  <si>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</si>
  <si>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</si>
  <si>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</si>
  <si>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</si>
  <si>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</si>
  <si>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</si>
  <si>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</si>
  <si>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</si>
  <si>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</si>
  <si>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</si>
  <si>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</si>
  <si>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</si>
  <si>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</si>
  <si>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</si>
  <si>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</si>
  <si>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</si>
  <si>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</si>
  <si>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</si>
  <si>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</si>
  <si>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</si>
  <si>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</si>
  <si>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</si>
  <si>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</si>
  <si>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</si>
  <si>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</si>
  <si>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</si>
  <si>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</si>
  <si>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</si>
  <si>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</si>
  <si>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</si>
  <si>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</si>
  <si>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</si>
  <si>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</si>
  <si>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</si>
  <si>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</si>
  <si>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</si>
  <si>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</si>
  <si>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</si>
  <si>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</si>
  <si>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</si>
  <si>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</si>
  <si>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</si>
  <si>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</si>
  <si>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</si>
  <si>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</si>
  <si>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</si>
  <si>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</si>
  <si>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</si>
  <si>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</si>
  <si>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</si>
  <si>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</si>
  <si>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</si>
  <si>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</si>
  <si>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</si>
  <si>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</si>
  <si>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</si>
  <si>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</si>
  <si>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</si>
  <si>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</si>
  <si>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</si>
  <si>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</si>
  <si>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</si>
  <si>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</si>
  <si>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</si>
  <si>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</si>
  <si>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</si>
  <si>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</si>
  <si>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</si>
  <si>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</si>
  <si>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</si>
  <si>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</si>
  <si>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</si>
  <si>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</si>
  <si>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</si>
  <si>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</si>
  <si>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</si>
  <si>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</si>
  <si>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</si>
  <si>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</si>
  <si>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</si>
  <si>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</si>
  <si>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</si>
  <si>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</si>
  <si>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</si>
  <si>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</si>
  <si>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</si>
  <si>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</si>
  <si>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</si>
  <si>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</si>
  <si>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</si>
  <si>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</si>
  <si>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</si>
  <si>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</si>
  <si>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</si>
  <si>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</si>
  <si>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</si>
  <si>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</si>
  <si>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</si>
  <si>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</si>
  <si>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</si>
  <si>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</si>
  <si>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</si>
  <si>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</si>
  <si>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</si>
  <si>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</si>
  <si>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</si>
  <si>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</si>
  <si>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</si>
  <si>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</si>
  <si>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</si>
  <si>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</si>
  <si>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</si>
  <si>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</si>
  <si>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</si>
  <si>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</si>
  <si>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</si>
  <si>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</si>
  <si>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</si>
  <si>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</si>
  <si>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</si>
  <si>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</si>
  <si>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</si>
  <si>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</si>
  <si>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</si>
  <si>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</si>
  <si>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</si>
  <si>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</si>
  <si>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</si>
  <si>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</si>
  <si>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</si>
  <si>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</si>
  <si>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</si>
  <si>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</si>
  <si>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</si>
  <si>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</si>
  <si>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</si>
  <si>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</si>
  <si>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</si>
  <si>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</si>
  <si>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</si>
  <si>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</si>
  <si>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</si>
  <si>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</si>
  <si>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</si>
  <si>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</si>
  <si>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</si>
  <si>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</si>
  <si>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</si>
  <si>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</si>
  <si>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</si>
  <si>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</si>
  <si>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</si>
  <si>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</si>
  <si>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</si>
  <si>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</si>
  <si>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</si>
  <si>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</si>
  <si>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</si>
  <si>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</si>
  <si>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</si>
  <si>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</si>
  <si>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</si>
  <si>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</si>
  <si>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</si>
  <si>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</si>
  <si>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</si>
  <si>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</si>
  <si>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</si>
  <si>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</si>
  <si>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</si>
  <si>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</si>
  <si>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</si>
  <si>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</si>
  <si>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</si>
  <si>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</si>
  <si>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</si>
  <si>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</si>
  <si>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</si>
  <si>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</si>
  <si>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</si>
  <si>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</si>
  <si>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</si>
  <si>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</si>
  <si>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</si>
  <si>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</si>
  <si>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</si>
  <si>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</si>
  <si>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</si>
  <si>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</si>
  <si>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</si>
  <si>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</si>
  <si>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</si>
  <si>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</si>
  <si>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</si>
  <si>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</si>
  <si>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</si>
  <si>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</si>
  <si>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</si>
  <si>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</si>
  <si>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</si>
  <si>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</si>
  <si>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</si>
  <si>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</si>
  <si>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</si>
  <si>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</si>
  <si>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</si>
  <si>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</si>
  <si>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</si>
  <si>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</si>
  <si>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</si>
  <si>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</si>
  <si>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</si>
  <si>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</si>
  <si>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</si>
  <si>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</si>
  <si>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</si>
  <si>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</si>
  <si>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</si>
  <si>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</si>
  <si>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</si>
  <si>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</si>
  <si>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</si>
  <si>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</si>
  <si>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</si>
  <si>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</si>
  <si>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</si>
  <si>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</si>
  <si>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</si>
  <si>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</si>
  <si>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</si>
  <si>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</si>
  <si>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</si>
  <si>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</si>
  <si>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</si>
  <si>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</si>
  <si>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</si>
  <si>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</si>
  <si>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</si>
  <si>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</si>
  <si>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</si>
  <si>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</si>
  <si>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</si>
  <si>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</si>
  <si>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</si>
  <si>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</si>
  <si>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</si>
  <si>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</si>
  <si>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</si>
  <si>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</si>
  <si>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</si>
  <si>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</si>
  <si>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</si>
  <si>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</si>
  <si>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</si>
  <si>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</si>
  <si>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</si>
  <si>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</si>
  <si>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</si>
  <si>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</si>
  <si>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</si>
  <si>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</si>
  <si>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</si>
  <si>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</si>
  <si>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</si>
  <si>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</si>
  <si>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</si>
  <si>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</si>
  <si>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</si>
  <si>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</si>
  <si>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</si>
  <si>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</si>
  <si>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</si>
  <si>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</si>
  <si>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</si>
  <si>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</si>
  <si>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</si>
  <si>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</si>
  <si>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</si>
  <si>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</si>
  <si>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</si>
  <si>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</si>
  <si>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</si>
  <si>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</si>
  <si>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</si>
  <si>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</si>
  <si>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</si>
  <si>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</si>
  <si>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</si>
  <si>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</si>
  <si>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</si>
  <si>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</si>
  <si>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</si>
  <si>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</si>
  <si>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</si>
  <si>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</si>
  <si>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</si>
  <si>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</si>
  <si>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</si>
  <si>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</si>
  <si>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</si>
  <si>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</si>
  <si>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</si>
  <si>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</si>
  <si>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</si>
  <si>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</si>
  <si>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</si>
  <si>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</si>
  <si>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</si>
  <si>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</si>
  <si>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</si>
  <si>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</si>
  <si>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</si>
  <si>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</si>
  <si>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</si>
  <si>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</si>
  <si>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</si>
  <si>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</si>
  <si>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</si>
  <si>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</si>
  <si>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</si>
  <si>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</si>
  <si>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</si>
  <si>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</si>
  <si>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</si>
  <si>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</si>
  <si>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</si>
  <si>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</si>
  <si>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</si>
  <si>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</si>
  <si>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</si>
  <si>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</si>
  <si>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</si>
  <si>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</si>
  <si>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</si>
  <si>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</si>
  <si>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</si>
  <si>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</si>
  <si>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</si>
  <si>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</si>
  <si>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</si>
  <si>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</si>
  <si>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</si>
  <si>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</si>
  <si>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</si>
  <si>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</si>
  <si>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</si>
  <si>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</si>
  <si>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</si>
  <si>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</si>
  <si>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</si>
  <si>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</si>
  <si>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</si>
  <si>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</si>
  <si>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</si>
  <si>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</si>
  <si>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</si>
  <si>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</si>
  <si>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</si>
  <si>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</si>
  <si>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</si>
  <si>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</si>
  <si>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</si>
  <si>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</si>
  <si>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</si>
  <si>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</si>
  <si>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</si>
  <si>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</si>
  <si>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</si>
  <si>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</si>
  <si>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</si>
  <si>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</si>
  <si>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</si>
  <si>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</si>
  <si>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</si>
  <si>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</si>
  <si>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</si>
  <si>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</si>
  <si>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</si>
  <si>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</si>
  <si>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</si>
  <si>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</si>
  <si>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</si>
  <si>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</si>
  <si>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</si>
  <si>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</si>
  <si>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</si>
  <si>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</si>
  <si>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</si>
  <si>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</si>
  <si>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</si>
  <si>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</si>
  <si>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</si>
  <si>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</si>
  <si>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</si>
  <si>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</si>
  <si>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</si>
  <si>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</si>
  <si>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</si>
  <si>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</si>
  <si>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</si>
  <si>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</si>
  <si>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</si>
  <si>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</si>
  <si>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</si>
  <si>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</si>
  <si>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</si>
  <si>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</si>
  <si>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</si>
  <si>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</si>
  <si>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</si>
  <si>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</si>
  <si>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</si>
  <si>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</si>
  <si>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</si>
  <si>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</si>
  <si>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</si>
  <si>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</si>
  <si>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</si>
  <si>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</si>
  <si>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</si>
  <si>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</si>
  <si>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</si>
  <si>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</si>
  <si>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</si>
  <si>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</si>
  <si>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</si>
  <si>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</si>
  <si>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</si>
  <si>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</si>
  <si>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</si>
  <si>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</si>
  <si>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</si>
  <si>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</si>
  <si>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</si>
  <si>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</si>
  <si>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</si>
  <si>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</si>
  <si>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</si>
  <si>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</si>
  <si>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</si>
  <si>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</si>
  <si>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</si>
  <si>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</si>
  <si>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</si>
  <si>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</si>
  <si>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</si>
  <si>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</si>
  <si>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</si>
  <si>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</si>
  <si>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</si>
  <si>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</si>
  <si>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</si>
  <si>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</si>
  <si>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</si>
  <si>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</si>
  <si>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</si>
  <si>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</si>
  <si>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</si>
  <si>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</si>
  <si>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</si>
  <si>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</si>
  <si>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</si>
  <si>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</si>
  <si>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</si>
  <si>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</si>
  <si>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</si>
  <si>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</si>
  <si>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</si>
  <si>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</si>
  <si>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</si>
  <si>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</si>
  <si>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</si>
  <si>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</si>
  <si>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</si>
  <si>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</si>
  <si>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</si>
  <si>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</si>
  <si>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</si>
  <si>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</si>
  <si>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</si>
  <si>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</si>
  <si>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</si>
  <si>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</si>
  <si>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</si>
  <si>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</si>
  <si>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</si>
  <si>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</si>
  <si>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</si>
  <si>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</si>
  <si>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</si>
  <si>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</si>
  <si>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</si>
  <si>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</si>
  <si>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</si>
  <si>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</si>
  <si>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</si>
  <si>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</si>
  <si>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</si>
  <si>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</si>
  <si>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</si>
  <si>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</si>
  <si>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</si>
  <si>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</si>
  <si>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</si>
  <si>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</si>
  <si>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</si>
  <si>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</si>
  <si>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</si>
  <si>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</si>
  <si>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</si>
  <si>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</si>
  <si>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</si>
  <si>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</si>
  <si>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</si>
  <si>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</si>
  <si>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</si>
  <si>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</si>
  <si>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</si>
  <si>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</si>
  <si>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</si>
  <si>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</si>
  <si>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</si>
  <si>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</si>
  <si>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</si>
  <si>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</si>
  <si>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</si>
  <si>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</si>
  <si>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</si>
  <si>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</si>
  <si>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</si>
  <si>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</si>
  <si>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</si>
  <si>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</si>
  <si>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</si>
  <si>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</si>
  <si>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</si>
  <si>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</si>
  <si>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</si>
  <si>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</si>
  <si>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</si>
  <si>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</si>
  <si>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</si>
  <si>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</si>
  <si>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</si>
  <si>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</si>
  <si>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</si>
  <si>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</si>
  <si>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</si>
  <si>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</si>
  <si>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</si>
  <si>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</si>
  <si>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</si>
  <si>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</si>
  <si>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</si>
  <si>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</si>
  <si>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</si>
  <si>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</si>
  <si>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</si>
  <si>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</si>
  <si>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</si>
  <si>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</si>
  <si>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</si>
  <si>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</si>
  <si>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</si>
  <si>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</si>
  <si>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</si>
  <si>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</si>
  <si>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</si>
  <si>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</si>
  <si>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</si>
  <si>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</si>
  <si>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</si>
  <si>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</si>
  <si>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</si>
  <si>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</si>
  <si>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</si>
  <si>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</si>
  <si>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</si>
  <si>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</si>
  <si>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</si>
  <si>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</si>
  <si>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</si>
  <si>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</si>
  <si>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</si>
  <si>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</si>
  <si>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</si>
  <si>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</si>
  <si>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</si>
  <si>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</si>
  <si>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</si>
  <si>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</si>
  <si>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</si>
  <si>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</si>
  <si>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</si>
  <si>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</si>
  <si>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</si>
  <si>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</si>
  <si>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</si>
  <si>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</si>
  <si>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</si>
  <si>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</si>
  <si>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</si>
  <si>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</si>
  <si>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</si>
  <si>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</si>
  <si>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</si>
  <si>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</si>
  <si>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</si>
  <si>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</si>
  <si>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</si>
  <si>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</si>
  <si>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</si>
  <si>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</si>
  <si>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</si>
  <si>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</si>
  <si>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</si>
  <si>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</si>
  <si>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</si>
  <si>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</si>
  <si>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</si>
  <si>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</si>
  <si>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</si>
  <si>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</si>
  <si>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</si>
  <si>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</si>
  <si>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</si>
  <si>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</si>
  <si>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</si>
  <si>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</si>
  <si>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</si>
  <si>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</si>
  <si>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</si>
  <si>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</si>
  <si>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</si>
  <si>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</si>
  <si>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</si>
  <si>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</si>
  <si>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</si>
  <si>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</si>
  <si>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</si>
  <si>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</si>
  <si>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</si>
  <si>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</si>
  <si>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</si>
  <si>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</si>
  <si>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</si>
  <si>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</si>
  <si>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</si>
  <si>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</si>
  <si>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</si>
  <si>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</si>
  <si>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</si>
  <si>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</si>
  <si>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</si>
  <si>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</si>
  <si>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</si>
  <si>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</si>
  <si>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</si>
  <si>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</si>
  <si>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</si>
  <si>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</si>
  <si>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</si>
  <si>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</si>
  <si>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</si>
  <si>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</si>
  <si>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</si>
  <si>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</si>
  <si>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</si>
  <si>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</si>
  <si>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</si>
  <si>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</si>
  <si>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</si>
  <si>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</si>
  <si>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</si>
  <si>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</si>
  <si>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</si>
  <si>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</si>
  <si>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</si>
  <si>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</si>
  <si>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</si>
  <si>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</si>
  <si>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</si>
  <si>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</si>
  <si>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</si>
  <si>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</si>
  <si>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</si>
  <si>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</si>
  <si>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</si>
  <si>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</si>
  <si>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</si>
  <si>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</si>
  <si>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</si>
  <si>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</si>
  <si>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</si>
  <si>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</si>
  <si>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</si>
  <si>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</si>
  <si>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</si>
  <si>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</si>
  <si>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</si>
  <si>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</si>
  <si>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</si>
  <si>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</si>
  <si>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</si>
  <si>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</si>
  <si>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</si>
  <si>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</si>
  <si>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</si>
  <si>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</si>
  <si>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</si>
  <si>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</si>
  <si>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</si>
  <si>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</si>
  <si>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</si>
  <si>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</si>
  <si>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</si>
  <si>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</si>
  <si>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</si>
  <si>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</si>
  <si>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</si>
  <si>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</si>
  <si>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</si>
  <si>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</si>
  <si>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</si>
  <si>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</si>
  <si>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</si>
  <si>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</si>
  <si>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</si>
  <si>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</si>
  <si>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</si>
  <si>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</si>
  <si>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</si>
  <si>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</si>
  <si>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</si>
  <si>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</si>
  <si>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</si>
  <si>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</si>
  <si>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</si>
  <si>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</si>
  <si>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</si>
  <si>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</si>
  <si>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</si>
  <si>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</si>
  <si>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</si>
  <si>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</si>
  <si>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</si>
  <si>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</si>
  <si>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</si>
  <si>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</si>
  <si>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</si>
  <si>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</si>
  <si>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</si>
  <si>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</si>
  <si>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</si>
  <si>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</si>
  <si>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</si>
  <si>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</si>
  <si>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</si>
  <si>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</si>
  <si>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</si>
  <si>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</si>
  <si>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</si>
  <si>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</si>
  <si>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</si>
  <si>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</si>
  <si>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</si>
  <si>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</si>
  <si>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</si>
  <si>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</si>
  <si>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</si>
  <si>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</si>
  <si>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</si>
  <si>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</si>
  <si>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</si>
  <si>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</si>
  <si>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</si>
  <si>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</si>
  <si>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</si>
  <si>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</si>
  <si>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</si>
  <si>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</si>
  <si>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</si>
  <si>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</si>
  <si>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</si>
  <si>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</si>
  <si>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</si>
  <si>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</si>
  <si>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</si>
  <si>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</si>
  <si>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</si>
  <si>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</si>
  <si>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</si>
  <si>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</si>
  <si>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</si>
  <si>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</si>
  <si>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</si>
  <si>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</si>
  <si>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</si>
  <si>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</si>
  <si>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</si>
  <si>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</si>
  <si>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</si>
  <si>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</si>
  <si>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</si>
  <si>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</si>
  <si>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</si>
  <si>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</si>
  <si>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</si>
  <si>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</si>
  <si>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</si>
  <si>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</si>
  <si>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</si>
  <si>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</si>
  <si>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</si>
  <si>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</si>
  <si>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</si>
  <si>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</si>
  <si>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</si>
  <si>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</si>
  <si>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</si>
  <si>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</si>
  <si>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</si>
  <si>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</si>
  <si>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</si>
  <si>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</si>
  <si>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</si>
  <si>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</si>
  <si>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</si>
  <si>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</si>
  <si>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</si>
  <si>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</si>
  <si>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</si>
  <si>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</si>
  <si>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</si>
  <si>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</si>
  <si>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</si>
  <si>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</si>
  <si>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</si>
  <si>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</si>
  <si>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</si>
  <si>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</si>
  <si>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</si>
  <si>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</si>
  <si>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</si>
  <si>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</si>
  <si>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</si>
  <si>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</si>
  <si>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</si>
  <si>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</si>
  <si>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</si>
  <si>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</si>
  <si>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</si>
  <si>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</si>
  <si>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</si>
  <si>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</si>
  <si>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</si>
  <si>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</si>
  <si>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</si>
  <si>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</si>
  <si>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</si>
  <si>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</si>
  <si>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</si>
  <si>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</si>
  <si>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</si>
  <si>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</si>
  <si>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</si>
  <si>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</si>
  <si>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</si>
  <si>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</si>
  <si>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</si>
  <si>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</si>
  <si>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</si>
  <si>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</si>
  <si>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</si>
  <si>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</si>
  <si>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</si>
  <si>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</si>
  <si>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</si>
  <si>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</si>
  <si>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</si>
  <si>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</si>
  <si>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</si>
  <si>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</si>
  <si>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</si>
  <si>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</si>
  <si>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</si>
  <si>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</si>
  <si>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</si>
  <si>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</si>
  <si>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</si>
  <si>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</si>
  <si>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</si>
  <si>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</si>
  <si>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</si>
  <si>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</si>
  <si>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</si>
  <si>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</si>
  <si>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</si>
  <si>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</si>
  <si>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</si>
  <si>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</si>
  <si>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</si>
  <si>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</si>
  <si>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</si>
  <si>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</si>
  <si>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</si>
  <si>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</si>
  <si>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</si>
  <si>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</si>
  <si>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</si>
  <si>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</si>
  <si>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</si>
  <si>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</si>
  <si>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</si>
  <si>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</si>
  <si>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</si>
  <si>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</si>
  <si>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</si>
  <si>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</si>
  <si>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</si>
  <si>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</si>
  <si>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</si>
  <si>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</si>
  <si>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</si>
  <si>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</si>
  <si>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</si>
  <si>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</si>
  <si>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</si>
  <si>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</si>
  <si>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</si>
  <si>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</si>
  <si>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</si>
  <si>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</si>
  <si>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</si>
  <si>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</si>
  <si>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</si>
  <si>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</si>
  <si>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</si>
  <si>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</si>
  <si>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</si>
  <si>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</si>
  <si>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</si>
  <si>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</si>
  <si>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</si>
  <si>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</si>
  <si>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</si>
  <si>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</si>
  <si>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</si>
  <si>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</si>
  <si>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</si>
  <si>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</si>
  <si>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</si>
  <si>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</si>
  <si>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</si>
  <si>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</si>
  <si>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</si>
  <si>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</si>
  <si>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</si>
  <si>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</si>
  <si>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</si>
  <si>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</si>
  <si>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</si>
  <si>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</si>
  <si>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</si>
  <si>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</si>
  <si>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</si>
  <si>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</si>
  <si>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</si>
  <si>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</si>
  <si>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</si>
  <si>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</si>
  <si>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</si>
  <si>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</si>
  <si>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</si>
  <si>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</si>
  <si>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</si>
  <si>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</si>
  <si>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</si>
  <si>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</si>
  <si>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</si>
  <si>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</si>
  <si>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</si>
  <si>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</si>
  <si>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</si>
  <si>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</si>
  <si>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</si>
  <si>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</si>
  <si>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</si>
  <si>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</si>
  <si>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</si>
  <si>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</si>
  <si>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</si>
  <si>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</si>
  <si>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</si>
  <si>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</si>
  <si>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</si>
  <si>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</si>
  <si>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</si>
  <si>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</si>
  <si>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</si>
  <si>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</si>
  <si>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</si>
  <si>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</si>
  <si>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</si>
  <si>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</si>
  <si>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</si>
  <si>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</si>
  <si>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</si>
  <si>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</si>
  <si>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</si>
  <si>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</si>
  <si>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</si>
  <si>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</si>
  <si>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</si>
  <si>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</si>
  <si>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</si>
  <si>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</si>
  <si>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</si>
  <si>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</si>
  <si>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</si>
  <si>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</si>
  <si>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</si>
  <si>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</si>
  <si>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</si>
  <si>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</si>
  <si>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</si>
  <si>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</si>
  <si>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</si>
  <si>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</si>
  <si>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</si>
  <si>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</si>
  <si>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</si>
  <si>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</si>
  <si>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</si>
  <si>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</si>
  <si>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</si>
  <si>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</si>
  <si>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</si>
  <si>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</si>
  <si>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</si>
  <si>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</si>
  <si>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</si>
  <si>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</si>
  <si>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</si>
  <si>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</si>
  <si>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</si>
  <si>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</si>
  <si>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</si>
  <si>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</si>
  <si>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</si>
  <si>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</si>
  <si>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</si>
  <si>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</si>
  <si>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</si>
  <si>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</si>
  <si>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</si>
  <si>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</si>
  <si>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</si>
  <si>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</si>
  <si>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</si>
  <si>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</si>
  <si>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</si>
  <si>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</si>
  <si>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</si>
  <si>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</si>
  <si>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</si>
  <si>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</si>
  <si>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</si>
  <si>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</si>
  <si>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</si>
  <si>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</si>
  <si>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</si>
  <si>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</si>
  <si>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</si>
  <si>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</si>
  <si>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</si>
  <si>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</si>
  <si>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</si>
  <si>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</si>
  <si>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</si>
  <si>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</si>
  <si>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</si>
  <si>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</si>
  <si>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</si>
  <si>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</si>
  <si>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</si>
  <si>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</si>
  <si>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</si>
  <si>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</si>
  <si>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</si>
  <si>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</si>
  <si>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</si>
  <si>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</si>
  <si>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</si>
  <si>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</si>
  <si>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</si>
  <si>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</si>
  <si>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</si>
  <si>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</si>
  <si>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</si>
  <si>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</si>
  <si>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</si>
  <si>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</si>
  <si>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</si>
  <si>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</si>
  <si>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</si>
  <si>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</si>
  <si>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</si>
  <si>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</si>
  <si>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</si>
  <si>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</si>
  <si>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</si>
  <si>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</si>
  <si>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</si>
  <si>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</si>
  <si>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</si>
  <si>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</si>
  <si>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</si>
  <si>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</si>
  <si>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</si>
  <si>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</si>
  <si>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</si>
  <si>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</si>
  <si>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</si>
  <si>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</si>
  <si>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</si>
  <si>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</si>
  <si>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</si>
  <si>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</si>
  <si>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</si>
  <si>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</si>
  <si>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</si>
  <si>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</si>
  <si>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</si>
  <si>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</si>
  <si>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</si>
  <si>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</si>
  <si>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</si>
  <si>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</si>
  <si>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</si>
  <si>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</si>
  <si>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</si>
  <si>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</si>
  <si>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</si>
  <si>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</si>
  <si>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</si>
  <si>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</si>
  <si>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</si>
  <si>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</si>
  <si>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</si>
  <si>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</si>
  <si>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</si>
  <si>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</si>
  <si>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</si>
  <si>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</si>
  <si>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</si>
  <si>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</si>
  <si>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</si>
  <si>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</si>
  <si>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</si>
  <si>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</si>
  <si>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</si>
  <si>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</si>
  <si>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</si>
  <si>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</si>
  <si>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</si>
  <si>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</si>
  <si>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</si>
  <si>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</si>
  <si>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</si>
  <si>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</si>
  <si>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</si>
  <si>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</si>
  <si>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</si>
  <si>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</si>
  <si>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</si>
  <si>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</si>
  <si>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</si>
  <si>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</si>
  <si>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</si>
  <si>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</si>
  <si>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</si>
  <si>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</si>
  <si>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</si>
  <si>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</si>
  <si>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</si>
  <si>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</si>
  <si>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</si>
  <si>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</si>
  <si>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</si>
  <si>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</si>
  <si>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</si>
  <si>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</si>
  <si>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</si>
  <si>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</si>
  <si>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</si>
  <si>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</si>
  <si>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</si>
  <si>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</si>
  <si>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</si>
  <si>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</si>
  <si>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</si>
  <si>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</si>
  <si>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</si>
  <si>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</si>
  <si>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</si>
  <si>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</si>
  <si>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</si>
  <si>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</si>
  <si>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</si>
  <si>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</si>
  <si>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</si>
  <si>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</si>
  <si>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</si>
  <si>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</si>
  <si>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</si>
  <si>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</si>
  <si>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</si>
  <si>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</si>
  <si>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</si>
  <si>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</si>
  <si>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</si>
  <si>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</si>
  <si>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</si>
  <si>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</si>
  <si>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</si>
  <si>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</si>
  <si>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</si>
  <si>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</si>
  <si>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</si>
  <si>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</si>
  <si>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</si>
  <si>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</si>
  <si>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</si>
  <si>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</si>
  <si>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</si>
  <si>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</si>
  <si>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</si>
  <si>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</si>
  <si>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</si>
  <si>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</si>
  <si>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</si>
  <si>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</si>
  <si>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</si>
  <si>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</si>
  <si>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</si>
  <si>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</si>
  <si>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</si>
  <si>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</si>
  <si>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</si>
  <si>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</si>
  <si>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</si>
  <si>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</si>
  <si>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</si>
  <si>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</si>
  <si>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</si>
  <si>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</si>
  <si>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</si>
  <si>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</si>
  <si>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</si>
  <si>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</si>
  <si>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</si>
  <si>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</si>
  <si>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</si>
  <si>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</si>
  <si>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</si>
  <si>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</si>
  <si>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</si>
  <si>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</si>
  <si>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</si>
  <si>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</si>
  <si>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</si>
  <si>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</si>
  <si>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</si>
  <si>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</si>
  <si>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</si>
  <si>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</si>
  <si>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</si>
  <si>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</si>
  <si>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</si>
  <si>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</si>
  <si>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</si>
  <si>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</si>
  <si>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</si>
  <si>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</si>
  <si>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</si>
  <si>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</si>
  <si>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</si>
  <si>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</si>
  <si>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</si>
  <si>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</si>
  <si>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</si>
  <si>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</si>
  <si>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</si>
  <si>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</si>
  <si>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</si>
  <si>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</si>
  <si>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</si>
  <si>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</si>
  <si>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</si>
  <si>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</si>
  <si>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</si>
  <si>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</si>
  <si>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</si>
  <si>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</si>
  <si>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</si>
  <si>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</si>
  <si>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</si>
  <si>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</si>
  <si>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</si>
  <si>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</si>
  <si>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</si>
  <si>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</si>
  <si>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</si>
  <si>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</si>
  <si>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</si>
  <si>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</si>
  <si>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</si>
  <si>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</si>
  <si>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</si>
  <si>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</si>
  <si>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</si>
  <si>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</si>
  <si>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</si>
  <si>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</si>
  <si>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</si>
  <si>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</si>
  <si>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</si>
  <si>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</si>
  <si>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</si>
  <si>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</si>
  <si>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</si>
  <si>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</si>
  <si>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</si>
  <si>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</si>
  <si>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</si>
  <si>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</si>
  <si>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</si>
  <si>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</si>
  <si>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</si>
  <si>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</si>
  <si>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</si>
  <si>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</si>
  <si>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</si>
  <si>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</si>
  <si>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</si>
  <si>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</si>
  <si>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</si>
  <si>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</si>
  <si>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</si>
  <si>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</si>
  <si>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</si>
  <si>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</si>
  <si>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</si>
  <si>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</si>
  <si>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</si>
  <si>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</si>
  <si>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</si>
  <si>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</si>
  <si>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</si>
  <si>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</si>
  <si>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</si>
  <si>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</si>
  <si>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</si>
  <si>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</si>
  <si>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</si>
  <si>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</si>
  <si>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</si>
  <si>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</si>
  <si>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</si>
  <si>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</si>
  <si>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</si>
  <si>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</si>
  <si>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</si>
  <si>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</si>
  <si>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</si>
  <si>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</si>
  <si>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</si>
  <si>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</si>
  <si>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</si>
  <si>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</si>
  <si>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</si>
  <si>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</si>
  <si>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</si>
  <si>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</si>
  <si>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</si>
  <si>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</si>
  <si>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</si>
  <si>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</si>
  <si>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</si>
  <si>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</si>
  <si>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</si>
  <si>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</si>
  <si>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</si>
  <si>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</si>
  <si>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</si>
  <si>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</si>
  <si>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</si>
  <si>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</si>
  <si>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</si>
  <si>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</si>
  <si>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</si>
  <si>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</si>
  <si>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</si>
  <si>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</si>
  <si>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</si>
  <si>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</si>
  <si>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</si>
  <si>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</si>
  <si>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</si>
  <si>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</si>
  <si>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</si>
  <si>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</si>
  <si>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</si>
  <si>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</si>
  <si>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</si>
  <si>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</si>
  <si>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</si>
  <si>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</si>
  <si>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</si>
  <si>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</si>
  <si>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</si>
  <si>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</si>
  <si>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</si>
  <si>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</si>
  <si>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</si>
  <si>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</si>
  <si>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</si>
  <si>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</si>
  <si>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</si>
  <si>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</si>
  <si>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</si>
  <si>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</si>
  <si>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</si>
  <si>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</si>
  <si>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</si>
  <si>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</si>
  <si>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</si>
  <si>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</si>
  <si>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</si>
  <si>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</si>
  <si>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</si>
  <si>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</si>
  <si>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</si>
  <si>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</si>
  <si>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</si>
  <si>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</si>
  <si>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</si>
  <si>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</si>
  <si>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</si>
  <si>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</si>
  <si>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</si>
  <si>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</si>
  <si>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</si>
  <si>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</si>
  <si>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</si>
  <si>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</si>
  <si>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</si>
  <si>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</si>
  <si>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</si>
  <si>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</si>
  <si>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</si>
  <si>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</si>
  <si>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</si>
  <si>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</si>
  <si>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</si>
  <si>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</si>
  <si>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</si>
  <si>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</si>
  <si>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</si>
  <si>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</si>
  <si>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</si>
  <si>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</si>
  <si>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</si>
  <si>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</si>
  <si>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</si>
  <si>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</si>
  <si>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</si>
  <si>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</si>
  <si>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</si>
  <si>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</si>
  <si>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</si>
  <si>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</si>
  <si>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</si>
  <si>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</si>
  <si>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</si>
  <si>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</si>
  <si>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</si>
  <si>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</si>
  <si>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</si>
  <si>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</si>
  <si>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</si>
  <si>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</si>
  <si>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</si>
  <si>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</si>
  <si>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</si>
  <si>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</si>
  <si>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</si>
  <si>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</si>
  <si>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</si>
  <si>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</si>
  <si>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</si>
  <si>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</si>
  <si>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</si>
  <si>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</si>
  <si>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</si>
  <si>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</si>
  <si>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</si>
  <si>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</si>
  <si>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</si>
  <si>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</si>
  <si>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</si>
  <si>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</si>
  <si>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</si>
  <si>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</si>
  <si>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</si>
  <si>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</si>
  <si>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</si>
  <si>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</si>
  <si>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</si>
  <si>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</si>
  <si>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</si>
  <si>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</si>
  <si>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</si>
  <si>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</si>
  <si>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</si>
  <si>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</si>
  <si>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</si>
  <si>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</si>
  <si>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</si>
  <si>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</si>
  <si>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</si>
  <si>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</si>
  <si>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</si>
  <si>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</si>
  <si>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</si>
  <si>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</si>
  <si>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</si>
  <si>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</si>
  <si>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</si>
  <si>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</si>
  <si>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</si>
  <si>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</si>
  <si>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</si>
  <si>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</si>
  <si>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</si>
  <si>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</si>
  <si>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</si>
  <si>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</si>
  <si>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</si>
  <si>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</si>
  <si>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</si>
  <si>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</si>
  <si>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</si>
  <si>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</si>
  <si>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</si>
  <si>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</si>
  <si>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</si>
  <si>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</si>
  <si>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</si>
  <si>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</si>
  <si>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</si>
  <si>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</si>
  <si>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</si>
  <si>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</si>
  <si>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</si>
  <si>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</si>
  <si>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</si>
  <si>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</si>
  <si>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</si>
  <si>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</si>
  <si>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</si>
  <si>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</si>
  <si>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</si>
  <si>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</si>
  <si>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</si>
  <si>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</si>
  <si>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</si>
  <si>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</si>
  <si>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</si>
  <si>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</si>
  <si>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</si>
  <si>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</si>
  <si>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</si>
  <si>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</si>
  <si>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</si>
  <si>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</si>
  <si>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</si>
  <si>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</si>
  <si>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</si>
  <si>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</si>
  <si>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</si>
  <si>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</si>
  <si>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</si>
  <si>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</si>
  <si>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</si>
  <si>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</si>
  <si>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</si>
  <si>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</si>
  <si>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</si>
  <si>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</si>
  <si>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</si>
  <si>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</si>
  <si>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</si>
  <si>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</si>
  <si>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</si>
  <si>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</si>
  <si>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</si>
  <si>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</si>
  <si>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</si>
  <si>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</si>
  <si>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</si>
  <si>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</si>
  <si>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</si>
  <si>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</si>
  <si>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</si>
  <si>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</si>
  <si>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</si>
  <si>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</si>
  <si>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</si>
  <si>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</si>
  <si>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</si>
  <si>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</si>
  <si>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</si>
  <si>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</si>
  <si>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</si>
  <si>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</si>
  <si>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</si>
  <si>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</si>
  <si>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</si>
  <si>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</si>
  <si>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</si>
  <si>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</si>
  <si>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</si>
  <si>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</si>
  <si>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</si>
  <si>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</si>
  <si>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</si>
  <si>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</si>
  <si>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</si>
  <si>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</si>
  <si>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</si>
  <si>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</si>
  <si>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</si>
  <si>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</si>
  <si>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</si>
  <si>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</si>
  <si>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</si>
  <si>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</si>
  <si>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</si>
  <si>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</si>
  <si>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</si>
  <si>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</si>
  <si>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</si>
  <si>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</si>
  <si>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</si>
  <si>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</si>
  <si>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</si>
  <si>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</si>
  <si>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</si>
  <si>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</si>
  <si>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</si>
  <si>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</si>
  <si>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</si>
  <si>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</si>
  <si>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</si>
  <si>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</si>
  <si>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</si>
  <si>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</si>
  <si>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</si>
  <si>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</si>
  <si>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</si>
  <si>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</si>
  <si>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</si>
  <si>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</si>
  <si>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</si>
  <si>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</si>
  <si>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</si>
  <si>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</si>
  <si>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</si>
  <si>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</si>
  <si>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</si>
  <si>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</si>
  <si>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</si>
  <si>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</si>
  <si>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</si>
  <si>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</si>
  <si>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</si>
  <si>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</si>
  <si>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</si>
  <si>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</si>
  <si>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</si>
  <si>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</si>
  <si>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</si>
  <si>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</si>
  <si>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</si>
  <si>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</si>
  <si>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</si>
  <si>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</si>
  <si>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</si>
  <si>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</si>
  <si>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</si>
  <si>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</si>
  <si>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</si>
  <si>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</si>
  <si>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</si>
  <si>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</si>
  <si>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</si>
  <si>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</si>
  <si>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</si>
  <si>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</si>
  <si>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</si>
  <si>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</si>
  <si>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</si>
  <si>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</si>
  <si>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</si>
  <si>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</si>
  <si>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</si>
  <si>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</si>
  <si>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</si>
  <si>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</si>
  <si>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</si>
  <si>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</si>
  <si>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</si>
  <si>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</si>
  <si>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</si>
  <si>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</si>
  <si>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</si>
  <si>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</si>
  <si>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</si>
  <si>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</si>
  <si>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</si>
  <si>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</si>
  <si>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</si>
  <si>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</si>
  <si>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</si>
  <si>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</si>
  <si>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</si>
  <si>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</si>
  <si>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</si>
  <si>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</si>
  <si>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</si>
  <si>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</si>
  <si>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</si>
  <si>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</si>
  <si>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</si>
  <si>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</si>
  <si>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</si>
  <si>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</si>
  <si>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</si>
  <si>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</si>
  <si>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</si>
  <si>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</si>
  <si>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</si>
  <si>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</si>
  <si>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</si>
  <si>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</si>
  <si>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</si>
  <si>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</si>
  <si>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</si>
  <si>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</si>
  <si>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</si>
  <si>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</si>
  <si>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</si>
  <si>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</si>
  <si>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</si>
  <si>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</si>
  <si>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</si>
  <si>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</si>
  <si>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</si>
  <si>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</si>
  <si>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</si>
  <si>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</si>
  <si>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</si>
  <si>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</si>
  <si>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</si>
  <si>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</si>
  <si>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</si>
  <si>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</si>
  <si>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</si>
  <si>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</si>
  <si>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</si>
  <si>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</si>
  <si>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</si>
  <si>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</si>
  <si>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</si>
  <si>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</si>
  <si>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</si>
  <si>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</si>
  <si>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</si>
  <si>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</si>
  <si>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</si>
  <si>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</si>
  <si>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</si>
  <si>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</si>
  <si>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</si>
  <si>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</si>
  <si>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</si>
  <si>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</si>
  <si>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</si>
  <si>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</si>
  <si>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</si>
  <si>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</si>
  <si>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</si>
  <si>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</si>
  <si>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</si>
  <si>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</si>
  <si>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</si>
  <si>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</si>
  <si>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</si>
  <si>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</si>
  <si>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</si>
  <si>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</si>
  <si>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</si>
  <si>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</si>
  <si>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</si>
  <si>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</si>
  <si>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</si>
  <si>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</si>
  <si>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</si>
  <si>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</si>
  <si>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</si>
  <si>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</si>
  <si>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</si>
  <si>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</si>
  <si>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</si>
  <si>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</si>
  <si>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</si>
  <si>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</si>
  <si>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</si>
  <si>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</si>
  <si>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</si>
  <si>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</si>
  <si>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</si>
  <si>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</si>
  <si>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</si>
  <si>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</si>
  <si>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</si>
  <si>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</si>
  <si>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</si>
  <si>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</si>
  <si>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</si>
  <si>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</si>
  <si>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</si>
  <si>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</si>
  <si>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</si>
  <si>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</si>
  <si>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</si>
  <si>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</si>
  <si>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</si>
  <si>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</si>
  <si>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</si>
  <si>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</si>
  <si>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</si>
  <si>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</si>
  <si>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</si>
  <si>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</si>
  <si>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</si>
  <si>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</si>
  <si>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</si>
  <si>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</si>
  <si>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</si>
  <si>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</si>
  <si>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</si>
  <si>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</si>
  <si>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</si>
  <si>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</si>
  <si>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</si>
  <si>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</si>
  <si>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</si>
  <si>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</si>
  <si>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</si>
  <si>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</si>
  <si>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</si>
  <si>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</si>
  <si>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</si>
  <si>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</si>
  <si>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</si>
  <si>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</si>
  <si>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</si>
  <si>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</si>
  <si>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</si>
  <si>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</si>
  <si>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</si>
  <si>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</si>
  <si>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</si>
  <si>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</si>
  <si>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</si>
  <si>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</si>
  <si>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</si>
  <si>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</si>
  <si>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</si>
  <si>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</si>
  <si>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</si>
  <si>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</si>
  <si>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</si>
  <si>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</si>
  <si>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</si>
  <si>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</si>
  <si>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</si>
  <si>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</si>
  <si>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</si>
  <si>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</si>
  <si>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</si>
  <si>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</si>
  <si>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</si>
  <si>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</si>
  <si>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</si>
  <si>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</si>
  <si>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</si>
  <si>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</si>
  <si>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</si>
  <si>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</si>
  <si>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</si>
  <si>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</si>
  <si>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</si>
  <si>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</si>
  <si>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</si>
  <si>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</si>
  <si>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</si>
  <si>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</si>
  <si>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</si>
  <si>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</si>
  <si>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</si>
  <si>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</si>
  <si>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</si>
  <si>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</si>
  <si>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</si>
  <si>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</si>
  <si>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</si>
  <si>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</si>
  <si>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</si>
  <si>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</si>
  <si>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</si>
  <si>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</si>
  <si>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</si>
  <si>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</si>
  <si>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</si>
  <si>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</si>
  <si>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</si>
  <si>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</si>
  <si>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</si>
  <si>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</si>
  <si>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</si>
  <si>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</si>
  <si>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</si>
  <si>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</si>
  <si>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</si>
  <si>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</si>
  <si>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</si>
  <si>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</si>
  <si>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</si>
  <si>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</si>
  <si>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</si>
  <si>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</si>
  <si>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</si>
  <si>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</si>
  <si>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</si>
  <si>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</si>
  <si>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</si>
  <si>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</si>
  <si>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</si>
  <si>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</si>
  <si>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</si>
  <si>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</si>
  <si>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</si>
  <si>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</si>
  <si>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</si>
  <si>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</si>
  <si>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</si>
  <si>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</si>
  <si>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</si>
  <si>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</si>
  <si>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</si>
  <si>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</si>
  <si>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</si>
  <si>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</si>
  <si>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</si>
  <si>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</si>
  <si>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</si>
  <si>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</si>
  <si>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</si>
  <si>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</si>
  <si>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</si>
  <si>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</si>
  <si>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</si>
  <si>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</si>
  <si>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</si>
  <si>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</si>
  <si>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</si>
  <si>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</si>
  <si>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</si>
  <si>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</si>
  <si>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</si>
  <si>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</si>
  <si>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</si>
  <si>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</si>
  <si>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</si>
  <si>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</si>
  <si>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</si>
  <si>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</si>
  <si>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</si>
  <si>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</si>
  <si>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</si>
  <si>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</si>
  <si>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</si>
  <si>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</si>
  <si>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</si>
  <si>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</si>
  <si>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</si>
  <si>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</si>
  <si>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</si>
  <si>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</si>
  <si>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</si>
  <si>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</si>
  <si>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</si>
  <si>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</si>
  <si>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</si>
  <si>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</si>
  <si>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</si>
  <si>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</si>
  <si>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</si>
  <si>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</si>
  <si>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</si>
  <si>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</si>
  <si>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</si>
  <si>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</si>
  <si>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</si>
  <si>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</si>
  <si>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</si>
  <si>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</si>
  <si>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</si>
  <si>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</si>
  <si>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</si>
  <si>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</si>
  <si>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</si>
  <si>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</si>
  <si>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</si>
  <si>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</si>
  <si>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</si>
  <si>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</si>
  <si>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</si>
  <si>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</si>
  <si>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</si>
  <si>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</si>
  <si>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</si>
  <si>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</si>
  <si>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</si>
  <si>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</si>
  <si>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</si>
  <si>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</si>
  <si>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</si>
  <si>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</si>
  <si>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</si>
  <si>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</si>
  <si>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</si>
  <si>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</si>
  <si>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</si>
  <si>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</si>
  <si>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</si>
  <si>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</si>
  <si>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</si>
  <si>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</si>
  <si>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</si>
  <si>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</si>
  <si>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</si>
  <si>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</si>
  <si>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</si>
  <si>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</si>
  <si>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</si>
  <si>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</si>
  <si>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</si>
  <si>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</si>
  <si>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</si>
  <si>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</si>
  <si>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</si>
  <si>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</si>
  <si>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</si>
  <si>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</si>
  <si>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</si>
  <si>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</si>
  <si>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</si>
  <si>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</si>
  <si>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</si>
  <si>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</si>
  <si>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</si>
  <si>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</si>
  <si>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</si>
  <si>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</si>
  <si>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</si>
  <si>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</si>
  <si>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</si>
  <si>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</si>
  <si>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</si>
  <si>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</si>
  <si>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</si>
  <si>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</si>
  <si>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</si>
  <si>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</si>
  <si>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</si>
  <si>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</si>
  <si>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</si>
  <si>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</si>
  <si>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</si>
  <si>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</si>
  <si>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</si>
  <si>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</si>
  <si>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</si>
  <si>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</si>
  <si>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</si>
  <si>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</si>
  <si>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</si>
  <si>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</si>
  <si>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</si>
  <si>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</si>
  <si>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</si>
  <si>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</si>
  <si>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</si>
  <si>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</si>
  <si>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</si>
  <si>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</si>
  <si>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</si>
  <si>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</si>
  <si>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</si>
  <si>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</si>
  <si>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</si>
  <si>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</si>
  <si>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</si>
  <si>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</si>
  <si>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</si>
  <si>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</si>
  <si>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</si>
  <si>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</si>
  <si>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</si>
  <si>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</si>
  <si>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</si>
  <si>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</si>
  <si>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</si>
  <si>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</si>
  <si>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</si>
  <si>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</si>
  <si>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</si>
  <si>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</si>
  <si>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</si>
  <si>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</si>
  <si>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</si>
  <si>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</si>
  <si>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</si>
  <si>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</si>
  <si>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</si>
  <si>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</si>
  <si>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</si>
  <si>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</si>
  <si>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</si>
  <si>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</si>
  <si>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</si>
  <si>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</si>
  <si>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</si>
  <si>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</si>
  <si>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</si>
  <si>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</si>
  <si>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</si>
  <si>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</si>
  <si>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</si>
  <si>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</si>
  <si>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</si>
  <si>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</si>
  <si>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</si>
  <si>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</si>
  <si>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</si>
  <si>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</si>
  <si>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</si>
  <si>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</si>
  <si>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</si>
  <si>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</si>
  <si>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</si>
  <si>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</si>
  <si>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</si>
  <si>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</si>
  <si>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</si>
  <si>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</si>
  <si>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</si>
  <si>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</si>
  <si>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</si>
  <si>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</si>
  <si>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</si>
  <si>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</si>
  <si>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</si>
  <si>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</si>
  <si>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</si>
  <si>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</si>
  <si>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</si>
  <si>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</si>
  <si>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</si>
  <si>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</si>
  <si>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</si>
  <si>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</si>
  <si>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</si>
  <si>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</si>
  <si>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</si>
  <si>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</si>
  <si>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</si>
  <si>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</si>
  <si>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</si>
  <si>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</si>
  <si>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</si>
  <si>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</si>
  <si>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</si>
  <si>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</si>
  <si>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</si>
  <si>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</si>
  <si>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</si>
  <si>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</si>
  <si>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</si>
  <si>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</si>
  <si>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</si>
  <si>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</si>
  <si>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</si>
  <si>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</si>
  <si>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</si>
  <si>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</si>
  <si>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</si>
  <si>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</si>
  <si>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</si>
  <si>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</si>
  <si>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</si>
  <si>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</si>
  <si>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</si>
  <si>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</si>
  <si>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</si>
  <si>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</si>
  <si>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</si>
  <si>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</si>
  <si>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</si>
  <si>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</si>
  <si>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</si>
  <si>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</si>
  <si>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</si>
  <si>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</si>
  <si>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</si>
  <si>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</si>
  <si>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</si>
  <si>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</si>
  <si>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</si>
  <si>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</si>
  <si>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</si>
  <si>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</si>
  <si>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</si>
  <si>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</si>
  <si>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</si>
  <si>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</si>
  <si>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</si>
  <si>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</si>
  <si>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</si>
  <si>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</si>
  <si>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</si>
  <si>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</si>
  <si>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</si>
  <si>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</si>
  <si>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</si>
  <si>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</si>
  <si>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</si>
  <si>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</si>
  <si>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</si>
  <si>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</si>
  <si>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</si>
  <si>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</si>
  <si>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</si>
  <si>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</si>
  <si>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</si>
  <si>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</si>
  <si>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</si>
  <si>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</si>
  <si>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</si>
  <si>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</si>
  <si>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</si>
  <si>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</si>
  <si>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</si>
  <si>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</si>
  <si>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</si>
  <si>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</si>
  <si>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</si>
  <si>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</si>
  <si>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</si>
  <si>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</si>
  <si>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</si>
  <si>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</si>
  <si>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</si>
  <si>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</si>
  <si>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</si>
  <si>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</si>
  <si>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</si>
  <si>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</si>
  <si>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</si>
  <si>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</si>
  <si>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</si>
  <si>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</si>
  <si>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</si>
  <si>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</si>
  <si>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</si>
  <si>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</si>
  <si>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</si>
  <si>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</si>
  <si>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</si>
  <si>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</si>
  <si>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</si>
  <si>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</si>
  <si>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</si>
  <si>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</si>
  <si>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</si>
  <si>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</si>
  <si>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</si>
  <si>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</si>
  <si>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</si>
  <si>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</si>
  <si>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</si>
  <si>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</si>
  <si>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</si>
  <si>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</si>
  <si>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</si>
  <si>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</si>
  <si>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</si>
  <si>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</si>
  <si>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</si>
  <si>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</si>
  <si>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</si>
  <si>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</si>
  <si>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</si>
  <si>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</si>
  <si>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</si>
  <si>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</si>
  <si>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</si>
  <si>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</si>
  <si>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</si>
  <si>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</si>
  <si>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</si>
  <si>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</si>
  <si>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</si>
  <si>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</si>
  <si>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</si>
  <si>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</si>
  <si>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</si>
  <si>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</si>
  <si>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</si>
  <si>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</si>
  <si>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</si>
  <si>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</si>
  <si>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</si>
  <si>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</si>
  <si>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</si>
  <si>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</si>
  <si>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</si>
  <si>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</si>
  <si>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</si>
  <si>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</si>
  <si>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</si>
  <si>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</si>
  <si>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</si>
  <si>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</si>
  <si>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</si>
  <si>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</si>
  <si>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</si>
  <si>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</si>
  <si>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</si>
  <si>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</si>
  <si>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</si>
  <si>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</si>
  <si>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</si>
  <si>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</si>
  <si>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</si>
  <si>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</si>
  <si>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</si>
  <si>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</si>
  <si>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</si>
  <si>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</si>
  <si>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</si>
  <si>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</si>
  <si>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</si>
  <si>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</si>
  <si>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</si>
  <si>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</si>
  <si>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</si>
  <si>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</si>
  <si>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</si>
  <si>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</si>
  <si>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</si>
  <si>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</si>
  <si>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</si>
  <si>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</si>
  <si>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</si>
  <si>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</si>
  <si>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</si>
  <si>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</si>
  <si>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</si>
  <si>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</si>
  <si>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</si>
  <si>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</si>
  <si>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</si>
  <si>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</si>
  <si>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</si>
  <si>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</si>
  <si>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</si>
  <si>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</si>
  <si>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</si>
  <si>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</si>
  <si>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</si>
  <si>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</si>
  <si>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</si>
  <si>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</si>
  <si>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</si>
  <si>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</si>
  <si>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</si>
  <si>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</si>
  <si>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</si>
  <si>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</si>
  <si>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</si>
  <si>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</si>
  <si>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</si>
  <si>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</si>
  <si>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</si>
  <si>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</si>
  <si>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</si>
  <si>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</si>
  <si>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</si>
  <si>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</si>
  <si>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</si>
  <si>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</si>
  <si>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</si>
  <si>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</si>
  <si>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</si>
  <si>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</si>
  <si>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</si>
  <si>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</si>
  <si>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</si>
  <si>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</si>
  <si>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</si>
  <si>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</si>
  <si>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</si>
  <si>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</si>
  <si>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</si>
  <si>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</si>
  <si>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</si>
  <si>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</si>
  <si>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</si>
  <si>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</si>
  <si>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</si>
  <si>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</si>
  <si>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</si>
  <si>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</si>
  <si>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</si>
  <si>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</si>
  <si>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</si>
  <si>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</si>
  <si>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</si>
  <si>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</si>
  <si>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</si>
  <si>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</si>
  <si>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</si>
  <si>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</si>
  <si>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</si>
  <si>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</si>
  <si>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</si>
  <si>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</si>
  <si>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</si>
  <si>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</si>
  <si>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</si>
  <si>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</si>
  <si>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</si>
  <si>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</si>
  <si>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</si>
  <si>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</si>
  <si>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</si>
  <si>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</si>
  <si>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</si>
  <si>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</si>
  <si>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</si>
  <si>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</si>
  <si>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</si>
  <si>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</si>
  <si>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</si>
  <si>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</si>
  <si>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</si>
  <si>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</si>
  <si>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</si>
  <si>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</si>
  <si>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</si>
  <si>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</si>
  <si>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</si>
  <si>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</si>
  <si>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</si>
  <si>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</si>
  <si>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</si>
  <si>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</si>
  <si>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</si>
  <si>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</si>
  <si>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</si>
  <si>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</si>
  <si>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</si>
  <si>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</si>
  <si>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</si>
  <si>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</si>
  <si>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</si>
  <si>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</si>
  <si>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</si>
  <si>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</si>
  <si>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</si>
  <si>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</si>
  <si>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</si>
  <si>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</si>
  <si>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</si>
  <si>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</si>
  <si>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</si>
  <si>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</si>
  <si>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</si>
  <si>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</si>
  <si>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</si>
  <si>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</si>
  <si>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</si>
  <si>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</si>
  <si>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</si>
  <si>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</si>
  <si>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</si>
  <si>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</si>
  <si>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</si>
  <si>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</si>
  <si>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</si>
  <si>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</si>
  <si>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</si>
  <si>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</si>
  <si>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</si>
  <si>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</si>
  <si>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</si>
  <si>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</si>
  <si>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</si>
  <si>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</si>
  <si>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</si>
  <si>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</si>
  <si>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</si>
  <si>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</si>
  <si>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</si>
  <si>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</si>
  <si>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</si>
  <si>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</si>
  <si>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</si>
  <si>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</si>
  <si>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</si>
  <si>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</si>
  <si>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</si>
  <si>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</si>
  <si>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</si>
  <si>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</si>
  <si>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</si>
  <si>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</si>
  <si>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</si>
  <si>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</si>
  <si>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</si>
  <si>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</si>
  <si>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</si>
  <si>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</si>
  <si>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</si>
  <si>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</si>
  <si>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</si>
  <si>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</si>
  <si>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</si>
  <si>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</si>
  <si>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</si>
  <si>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</si>
  <si>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</si>
  <si>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</si>
  <si>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</si>
  <si>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</si>
  <si>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</si>
  <si>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</si>
  <si>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</si>
  <si>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</si>
  <si>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</si>
  <si>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</si>
  <si>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</si>
  <si>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</si>
  <si>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</si>
  <si>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</si>
  <si>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</si>
  <si>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</si>
  <si>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</si>
  <si>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</si>
  <si>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</si>
  <si>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</si>
  <si>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</si>
  <si>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</si>
  <si>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</si>
  <si>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</si>
  <si>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</si>
  <si>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</si>
  <si>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</si>
  <si>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</si>
  <si>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</si>
  <si>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</si>
  <si>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</si>
  <si>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</si>
  <si>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</si>
  <si>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</si>
  <si>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</si>
  <si>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</si>
  <si>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</si>
  <si>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</si>
  <si>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</si>
  <si>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</si>
  <si>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</si>
  <si>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</si>
  <si>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</si>
  <si>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</si>
  <si>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</si>
  <si>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</si>
  <si>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</si>
  <si>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</si>
  <si>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</si>
  <si>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</si>
  <si>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</si>
  <si>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</si>
  <si>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</si>
  <si>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</si>
  <si>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</si>
  <si>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</si>
  <si>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</si>
  <si>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</si>
  <si>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</si>
  <si>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</si>
  <si>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</si>
  <si>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</si>
  <si>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</si>
  <si>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</si>
  <si>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</si>
  <si>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</si>
  <si>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</si>
  <si>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</si>
  <si>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</si>
  <si>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</si>
  <si>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</si>
  <si>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</si>
  <si>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</si>
  <si>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</si>
  <si>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</si>
  <si>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</si>
  <si>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</si>
  <si>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</si>
  <si>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</si>
  <si>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</si>
  <si>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</si>
  <si>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</si>
  <si>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</si>
  <si>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</si>
  <si>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</si>
  <si>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</si>
  <si>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</si>
  <si>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</si>
  <si>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</si>
  <si>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</si>
  <si>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</si>
  <si>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</si>
  <si>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</si>
  <si>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</si>
  <si>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</si>
  <si>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</si>
  <si>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</si>
  <si>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</si>
  <si>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</si>
  <si>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</si>
  <si>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</si>
  <si>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</si>
  <si>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</si>
  <si>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</si>
  <si>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</si>
  <si>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</si>
  <si>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</si>
  <si>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</si>
  <si>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</si>
  <si>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</si>
  <si>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</si>
  <si>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</si>
  <si>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</si>
  <si>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</si>
  <si>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</si>
  <si>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</si>
  <si>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</si>
  <si>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</si>
  <si>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</si>
  <si>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</si>
  <si>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</si>
  <si>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</si>
  <si>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</si>
  <si>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</si>
  <si>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</si>
  <si>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</si>
  <si>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</si>
  <si>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</si>
  <si>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</si>
  <si>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</si>
  <si>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</si>
  <si>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</si>
  <si>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</si>
  <si>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</si>
  <si>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</si>
  <si>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</si>
  <si>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</si>
  <si>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</si>
  <si>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</si>
  <si>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</si>
  <si>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</si>
  <si>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</si>
  <si>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</si>
  <si>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</si>
  <si>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</si>
  <si>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</si>
  <si>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</si>
  <si>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</si>
  <si>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</si>
  <si>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</si>
  <si>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</si>
  <si>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</si>
  <si>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</si>
  <si>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</si>
  <si>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</si>
  <si>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</si>
  <si>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</si>
  <si>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</si>
  <si>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</si>
  <si>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</si>
  <si>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</si>
  <si>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</si>
  <si>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</si>
  <si>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</si>
  <si>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</si>
  <si>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</si>
  <si>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</si>
  <si>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</si>
  <si>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</si>
  <si>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</si>
  <si>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</si>
  <si>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</si>
  <si>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</si>
  <si>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</si>
  <si>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</si>
  <si>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</si>
  <si>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</si>
  <si>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</si>
  <si>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</si>
  <si>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</si>
  <si>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</si>
  <si>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</si>
  <si>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</si>
  <si>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</si>
  <si>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</si>
  <si>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</si>
  <si>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</si>
  <si>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</si>
  <si>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</si>
  <si>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</si>
  <si>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</si>
  <si>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</si>
  <si>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</si>
  <si>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</si>
  <si>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</si>
  <si>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</si>
  <si>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</si>
  <si>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</si>
  <si>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</si>
  <si>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</si>
  <si>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</si>
  <si>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</si>
  <si>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</si>
  <si>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</si>
  <si>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</si>
  <si>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</si>
  <si>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</si>
  <si>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</si>
  <si>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</si>
  <si>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</si>
  <si>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</si>
  <si>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</si>
  <si>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</si>
  <si>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</si>
  <si>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</si>
  <si>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</si>
  <si>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</si>
  <si>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</si>
  <si>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</si>
  <si>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</si>
  <si>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</si>
  <si>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</si>
  <si>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</si>
  <si>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</si>
  <si>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</si>
  <si>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</si>
  <si>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</si>
  <si>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</si>
  <si>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</si>
  <si>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</si>
  <si>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</si>
  <si>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</si>
  <si>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</si>
  <si>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</si>
  <si>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</si>
  <si>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</si>
  <si>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</si>
  <si>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</si>
  <si>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</si>
  <si>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</si>
  <si>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</si>
  <si>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</si>
  <si>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</si>
  <si>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</si>
  <si>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</si>
  <si>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</si>
  <si>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</si>
  <si>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</si>
  <si>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</si>
  <si>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</si>
  <si>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</si>
  <si>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</si>
  <si>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</si>
  <si>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</si>
  <si>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</si>
  <si>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</si>
  <si>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</si>
  <si>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</si>
  <si>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</si>
  <si>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</si>
  <si>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</si>
  <si>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</si>
  <si>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</si>
  <si>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</si>
  <si>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</si>
  <si>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</si>
  <si>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</si>
  <si>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</si>
  <si>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</si>
  <si>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</si>
  <si>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</si>
  <si>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</si>
  <si>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</si>
  <si>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</si>
  <si>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</si>
  <si>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</si>
  <si>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</si>
  <si>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</si>
  <si>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</si>
  <si>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</si>
  <si>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</si>
  <si>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</si>
  <si>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</si>
  <si>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</si>
  <si>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</si>
  <si>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</si>
  <si>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</si>
  <si>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</si>
  <si>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</si>
  <si>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</si>
  <si>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</si>
  <si>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</si>
  <si>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</si>
  <si>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</si>
  <si>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</si>
  <si>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</si>
  <si>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</si>
  <si>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</si>
  <si>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</si>
  <si>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</si>
  <si>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</si>
  <si>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</si>
  <si>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</si>
  <si>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</si>
  <si>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</si>
  <si>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</si>
  <si>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</si>
  <si>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</si>
  <si>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</si>
  <si>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</si>
  <si>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</si>
  <si>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</si>
  <si>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</si>
  <si>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</si>
  <si>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</si>
  <si>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</si>
  <si>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</si>
  <si>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</si>
  <si>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</si>
  <si>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</si>
  <si>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</si>
  <si>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</si>
  <si>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</si>
  <si>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</si>
  <si>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</si>
  <si>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</si>
  <si>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</si>
  <si>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</si>
  <si>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</si>
  <si>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</si>
  <si>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</si>
  <si>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</si>
  <si>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</si>
  <si>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</si>
  <si>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</si>
  <si>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</si>
  <si>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</si>
  <si>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</si>
  <si>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</si>
  <si>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</si>
  <si>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</si>
  <si>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</si>
  <si>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</si>
  <si>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</si>
  <si>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</si>
  <si>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</si>
  <si>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</si>
  <si>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</si>
  <si>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</si>
  <si>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</si>
  <si>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</si>
  <si>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</si>
  <si>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</si>
  <si>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</si>
  <si>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</si>
  <si>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</si>
  <si>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</si>
  <si>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</si>
  <si>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</si>
  <si>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</si>
  <si>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</si>
  <si>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</si>
  <si>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</si>
  <si>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</si>
  <si>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</si>
  <si>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</si>
  <si>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</si>
  <si>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</si>
  <si>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</si>
  <si>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</si>
  <si>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</si>
  <si>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</si>
  <si>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</si>
  <si>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</si>
  <si>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</si>
  <si>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</si>
  <si>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</si>
  <si>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</si>
  <si>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</si>
  <si>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</si>
  <si>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</si>
  <si>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</si>
  <si>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</si>
  <si>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</si>
  <si>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</si>
  <si>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</si>
  <si>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</si>
  <si>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</si>
  <si>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</si>
  <si>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</si>
  <si>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</si>
  <si>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</si>
  <si>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</si>
  <si>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</si>
  <si>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</si>
  <si>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</si>
  <si>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</si>
  <si>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</si>
  <si>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</si>
  <si>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</si>
  <si>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</si>
  <si>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</si>
  <si>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</si>
  <si>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</si>
  <si>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</si>
  <si>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</si>
  <si>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</si>
  <si>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</si>
  <si>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</si>
  <si>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</si>
  <si>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</si>
  <si>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</si>
  <si>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</si>
  <si>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</si>
  <si>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</si>
  <si>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</si>
  <si>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</si>
  <si>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</si>
  <si>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</si>
  <si>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</si>
  <si>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</si>
  <si>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</si>
  <si>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</si>
  <si>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</si>
  <si>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</si>
  <si>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</si>
  <si>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</si>
  <si>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</si>
  <si>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</si>
  <si>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</si>
  <si>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</si>
  <si>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</si>
  <si>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</si>
  <si>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</si>
  <si>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</si>
  <si>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</si>
  <si>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</si>
  <si>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</si>
  <si>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</si>
  <si>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</si>
  <si>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</si>
  <si>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</si>
  <si>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</si>
  <si>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</si>
  <si>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</si>
  <si>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</si>
  <si>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</si>
  <si>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</si>
  <si>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</si>
  <si>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</si>
  <si>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</si>
  <si>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</si>
  <si>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</si>
  <si>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</si>
  <si>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</si>
  <si>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</si>
  <si>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</si>
  <si>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</si>
  <si>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</si>
  <si>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</si>
  <si>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</si>
  <si>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</si>
  <si>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</si>
  <si>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</si>
  <si>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</si>
  <si>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</si>
  <si>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</si>
  <si>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</si>
  <si>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</si>
  <si>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</si>
  <si>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</si>
  <si>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</si>
  <si>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</si>
  <si>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</si>
  <si>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</si>
  <si>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</si>
  <si>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</si>
  <si>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</si>
  <si>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</si>
  <si>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</si>
  <si>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</si>
  <si>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</si>
  <si>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</si>
  <si>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</si>
  <si>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</si>
  <si>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</si>
  <si>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</si>
  <si>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</si>
  <si>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</si>
  <si>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</si>
  <si>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</si>
  <si>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</si>
  <si>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</si>
  <si>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</si>
  <si>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</si>
  <si>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</si>
  <si>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</si>
  <si>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</si>
  <si>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</si>
  <si>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</si>
  <si>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</si>
  <si>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</si>
  <si>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</si>
  <si>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</si>
  <si>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</si>
  <si>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</si>
  <si>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</si>
  <si>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</si>
  <si>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</si>
  <si>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</si>
  <si>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</si>
  <si>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</si>
  <si>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</si>
  <si>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</si>
  <si>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</si>
  <si>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</si>
  <si>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</si>
  <si>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</si>
  <si>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</si>
  <si>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</si>
  <si>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</si>
  <si>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</si>
  <si>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</si>
  <si>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</si>
  <si>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</si>
  <si>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</si>
  <si>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</si>
  <si>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</si>
  <si>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</si>
  <si>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</si>
  <si>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</si>
  <si>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</si>
  <si>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</si>
  <si>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</si>
  <si>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</si>
  <si>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</si>
  <si>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</si>
  <si>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</si>
  <si>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</si>
  <si>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</si>
  <si>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</si>
  <si>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</si>
  <si>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</si>
  <si>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</si>
  <si>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</si>
  <si>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</si>
  <si>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</si>
  <si>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</si>
  <si>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</si>
  <si>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</si>
  <si>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</si>
  <si>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</si>
  <si>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</si>
  <si>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</si>
  <si>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</si>
  <si>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</si>
  <si>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</si>
  <si>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</si>
  <si>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</si>
  <si>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</si>
  <si>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</si>
  <si>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</si>
  <si>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</si>
  <si>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</si>
  <si>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</si>
  <si>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</si>
  <si>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</si>
  <si>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</si>
  <si>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</si>
  <si>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</si>
  <si>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</si>
  <si>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</si>
  <si>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</si>
  <si>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</si>
  <si>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</si>
  <si>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</si>
  <si>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</si>
  <si>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</si>
  <si>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</si>
  <si>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</si>
  <si>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</si>
  <si>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</si>
  <si>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</si>
  <si>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</si>
  <si>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</si>
  <si>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</si>
  <si>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</si>
  <si>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</si>
  <si>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</si>
  <si>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</si>
  <si>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</si>
  <si>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</si>
  <si>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</si>
  <si>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</si>
  <si>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</si>
  <si>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</si>
  <si>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</si>
  <si>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</si>
  <si>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</si>
  <si>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</si>
  <si>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</si>
  <si>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</si>
  <si>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</si>
  <si>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</si>
  <si>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</si>
  <si>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</si>
  <si>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</si>
  <si>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</si>
  <si>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</si>
  <si>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</si>
  <si>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</si>
  <si>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</si>
  <si>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</si>
  <si>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</si>
  <si>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</si>
  <si>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</si>
  <si>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</si>
  <si>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</si>
  <si>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</si>
  <si>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</si>
  <si>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</si>
  <si>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</si>
  <si>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</si>
  <si>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</si>
  <si>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</si>
  <si>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</si>
  <si>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</si>
  <si>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</si>
  <si>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</si>
  <si>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</si>
  <si>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</si>
  <si>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</si>
  <si>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</si>
  <si>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</si>
  <si>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</si>
  <si>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</si>
  <si>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</si>
  <si>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</si>
  <si>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</si>
  <si>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</si>
  <si>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</si>
  <si>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</si>
  <si>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</si>
  <si>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</si>
  <si>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</si>
  <si>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</si>
  <si>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</si>
  <si>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</si>
  <si>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</si>
  <si>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</si>
  <si>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</si>
  <si>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</si>
  <si>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</si>
  <si>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</si>
  <si>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</si>
  <si>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</si>
  <si>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</si>
  <si>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</si>
  <si>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</si>
  <si>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</si>
  <si>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</si>
  <si>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</si>
  <si>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</si>
  <si>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</si>
  <si>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</si>
  <si>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</si>
  <si>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</si>
  <si>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</si>
  <si>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</si>
  <si>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</si>
  <si>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</si>
  <si>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</si>
  <si>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</si>
  <si>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</si>
  <si>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</si>
  <si>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</si>
  <si>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</si>
  <si>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</si>
  <si>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</si>
  <si>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</si>
  <si>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</si>
  <si>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</si>
  <si>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</si>
  <si>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</si>
  <si>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</si>
  <si>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</si>
  <si>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</si>
  <si>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</si>
  <si>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</si>
  <si>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</si>
  <si>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</si>
  <si>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</si>
  <si>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</si>
  <si>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</si>
  <si>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</si>
  <si>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</si>
  <si>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</si>
  <si>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</si>
  <si>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</si>
  <si>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</si>
  <si>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</si>
  <si>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</si>
  <si>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</si>
  <si>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</si>
  <si>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</si>
  <si>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</si>
  <si>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</si>
  <si>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</si>
  <si>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</si>
  <si>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</si>
  <si>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</si>
  <si>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</si>
  <si>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</si>
  <si>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</si>
  <si>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</si>
  <si>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</si>
  <si>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</si>
  <si>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</si>
  <si>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</si>
  <si>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</si>
  <si>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</si>
  <si>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</si>
  <si>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</si>
  <si>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</si>
  <si>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</si>
  <si>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</si>
  <si>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</si>
  <si>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</si>
  <si>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</si>
  <si>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</si>
  <si>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</si>
  <si>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</si>
  <si>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</si>
  <si>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</si>
  <si>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</si>
  <si>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</si>
  <si>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</si>
  <si>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</si>
  <si>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</si>
  <si>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</si>
  <si>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</si>
  <si>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</si>
  <si>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</si>
  <si>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</si>
  <si>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</si>
  <si>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</si>
  <si>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</si>
  <si>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</si>
  <si>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</si>
  <si>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</si>
  <si>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</si>
  <si>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</si>
  <si>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</si>
  <si>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</si>
  <si>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</si>
  <si>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</si>
  <si>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</si>
  <si>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</si>
  <si>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</si>
  <si>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</si>
  <si>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</si>
  <si>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</si>
  <si>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</si>
  <si>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</si>
  <si>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</si>
  <si>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</si>
  <si>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</si>
  <si>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</si>
  <si>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</si>
  <si>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</si>
  <si>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</si>
  <si>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</si>
  <si>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</si>
  <si>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</si>
  <si>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</si>
  <si>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</si>
  <si>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</si>
  <si>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</si>
  <si>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</si>
  <si>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</si>
  <si>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</si>
  <si>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</si>
  <si>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</si>
  <si>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</si>
  <si>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</si>
  <si>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</si>
  <si>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</si>
  <si>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</si>
  <si>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</si>
  <si>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</si>
  <si>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</si>
  <si>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</si>
  <si>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</si>
  <si>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</si>
  <si>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</si>
  <si>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</si>
  <si>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</si>
  <si>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</si>
  <si>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</si>
  <si>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</si>
  <si>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</si>
  <si>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</si>
  <si>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</si>
  <si>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</si>
  <si>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</si>
  <si>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</si>
  <si>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</si>
  <si>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</si>
  <si>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</si>
  <si>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</si>
  <si>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</si>
  <si>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</si>
  <si>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</si>
  <si>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</si>
  <si>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</si>
  <si>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</si>
  <si>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</si>
  <si>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</si>
  <si>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</si>
  <si>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</si>
  <si>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</si>
  <si>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</si>
  <si>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</si>
  <si>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</si>
  <si>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</si>
  <si>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</si>
  <si>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</si>
  <si>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</si>
  <si>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</si>
  <si>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</si>
  <si>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</si>
  <si>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</si>
  <si>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</si>
  <si>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</si>
  <si>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</si>
  <si>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</si>
  <si>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</si>
  <si>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</si>
  <si>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</si>
  <si>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</si>
  <si>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</si>
  <si>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</si>
  <si>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</si>
  <si>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</si>
  <si>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</si>
  <si>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</si>
  <si>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</si>
  <si>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</si>
  <si>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</si>
  <si>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</si>
  <si>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</si>
  <si>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</si>
  <si>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</si>
  <si>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</si>
  <si>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</si>
  <si>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</si>
  <si>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</si>
  <si>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</si>
  <si>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</si>
  <si>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</si>
  <si>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</si>
  <si>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</si>
  <si>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</si>
  <si>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</si>
  <si>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</si>
  <si>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</si>
  <si>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</si>
  <si>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</si>
  <si>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</si>
  <si>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</si>
  <si>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</si>
  <si>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</si>
  <si>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</si>
  <si>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</si>
  <si>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</si>
  <si>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</si>
  <si>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</si>
  <si>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</si>
  <si>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</si>
  <si>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</si>
  <si>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</si>
  <si>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</si>
  <si>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</si>
  <si>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</si>
  <si>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</si>
  <si>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</si>
  <si>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</si>
  <si>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</si>
  <si>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</si>
  <si>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</si>
  <si>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</si>
  <si>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</si>
  <si>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</si>
  <si>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</si>
  <si>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</si>
  <si>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</si>
  <si>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</si>
  <si>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</si>
  <si>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</si>
  <si>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</si>
  <si>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</si>
  <si>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</si>
  <si>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</si>
  <si>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</si>
  <si>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</si>
  <si>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</si>
  <si>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</si>
  <si>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</si>
  <si>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</si>
  <si>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</si>
  <si>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</si>
  <si>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</si>
  <si>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</si>
  <si>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</si>
  <si>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</si>
  <si>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</si>
  <si>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</si>
  <si>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</si>
  <si>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</si>
  <si>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</si>
  <si>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</si>
  <si>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</si>
  <si>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</si>
  <si>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</si>
  <si>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</si>
  <si>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</si>
  <si>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</si>
  <si>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</si>
  <si>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</si>
  <si>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</si>
  <si>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</si>
  <si>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</si>
  <si>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</si>
  <si>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</si>
  <si>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</si>
  <si>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</si>
  <si>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</si>
  <si>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</si>
  <si>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</si>
  <si>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</si>
  <si>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</si>
  <si>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</si>
  <si>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</si>
  <si>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</si>
  <si>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</si>
  <si>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</si>
  <si>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</si>
  <si>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</si>
  <si>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</si>
  <si>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</si>
  <si>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</si>
  <si>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</si>
  <si>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</si>
  <si>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</si>
  <si>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</si>
  <si>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</si>
  <si>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</si>
  <si>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</si>
  <si>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</si>
  <si>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</si>
  <si>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</si>
  <si>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</si>
  <si>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</si>
  <si>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</si>
  <si>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</si>
  <si>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</si>
  <si>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</si>
  <si>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</si>
  <si>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</si>
  <si>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</si>
  <si>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</si>
  <si>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</si>
  <si>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</si>
  <si>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</si>
  <si>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</si>
  <si>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</si>
  <si>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</si>
  <si>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</si>
  <si>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</si>
  <si>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</si>
  <si>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</si>
  <si>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</si>
  <si>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</si>
  <si>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</si>
  <si>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</si>
  <si>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</si>
  <si>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</si>
  <si>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</si>
  <si>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</si>
  <si>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</si>
  <si>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</si>
  <si>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</si>
  <si>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</si>
  <si>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</si>
  <si>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</si>
  <si>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</si>
  <si>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</si>
  <si>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</si>
  <si>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</si>
  <si>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</si>
  <si>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</si>
  <si>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</si>
  <si>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</si>
  <si>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</si>
  <si>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</si>
  <si>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</si>
  <si>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</si>
  <si>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</si>
  <si>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</si>
  <si>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</si>
  <si>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</si>
  <si>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</si>
  <si>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</si>
  <si>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</si>
  <si>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</si>
  <si>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</si>
  <si>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</si>
  <si>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</si>
  <si>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</si>
  <si>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</si>
  <si>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</si>
  <si>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</si>
  <si>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</si>
  <si>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</si>
  <si>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</si>
  <si>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</si>
  <si>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</si>
  <si>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</si>
  <si>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</si>
  <si>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</si>
  <si>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</si>
  <si>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</si>
  <si>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</si>
  <si>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</si>
  <si>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</si>
  <si>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</si>
  <si>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</si>
  <si>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</si>
  <si>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</si>
  <si>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</si>
  <si>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</si>
  <si>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</si>
  <si>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</si>
  <si>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</si>
  <si>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</si>
  <si>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</si>
  <si>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</si>
  <si>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</si>
  <si>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</si>
  <si>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</si>
  <si>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</si>
  <si>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</si>
  <si>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</si>
  <si>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</si>
  <si>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</si>
  <si>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</si>
  <si>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</si>
  <si>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</si>
  <si>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</si>
  <si>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</si>
  <si>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</si>
  <si>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</si>
  <si>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</si>
  <si>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</si>
  <si>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</si>
  <si>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</si>
  <si>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</si>
  <si>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</si>
  <si>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</si>
  <si>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</si>
  <si>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</si>
  <si>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</si>
  <si>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</si>
  <si>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</si>
  <si>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</si>
  <si>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</si>
  <si>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</si>
  <si>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</si>
  <si>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</si>
  <si>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</si>
  <si>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</si>
  <si>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</si>
  <si>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</si>
  <si>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</si>
  <si>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</si>
  <si>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</si>
  <si>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</si>
  <si>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</si>
  <si>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</si>
  <si>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</si>
  <si>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</si>
  <si>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</si>
  <si>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</si>
  <si>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</si>
  <si>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</si>
  <si>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</si>
  <si>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</si>
  <si>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</si>
  <si>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</si>
  <si>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</si>
  <si>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</si>
  <si>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</si>
  <si>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</si>
  <si>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</si>
  <si>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</si>
  <si>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</si>
  <si>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</si>
  <si>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</si>
  <si>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</si>
  <si>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</si>
  <si>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</si>
  <si>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</si>
  <si>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</si>
  <si>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</si>
  <si>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</si>
  <si>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</si>
  <si>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</si>
  <si>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</si>
  <si>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</si>
  <si>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</si>
  <si>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</si>
  <si>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</si>
  <si>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</si>
  <si>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</si>
  <si>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</si>
  <si>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</si>
  <si>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</si>
  <si>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</si>
  <si>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</si>
  <si>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</si>
  <si>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</si>
  <si>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</si>
  <si>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</si>
  <si>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</si>
  <si>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</si>
  <si>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</si>
  <si>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</si>
  <si>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</si>
  <si>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</si>
  <si>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</si>
  <si>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</si>
  <si>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</si>
  <si>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</si>
  <si>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</si>
  <si>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</si>
  <si>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</si>
  <si>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</si>
  <si>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</si>
  <si>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</si>
  <si>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</si>
  <si>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</si>
  <si>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</si>
  <si>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</si>
  <si>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</si>
  <si>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</si>
  <si>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</si>
  <si>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</si>
  <si>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</si>
  <si>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</si>
  <si>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</si>
  <si>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</si>
  <si>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</si>
  <si>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</si>
  <si>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</si>
  <si>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</si>
  <si>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</si>
  <si>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</si>
  <si>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</si>
  <si>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</si>
  <si>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</si>
  <si>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</si>
  <si>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</si>
  <si>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</si>
  <si>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</si>
  <si>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</si>
  <si>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</si>
  <si>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</si>
  <si>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</si>
  <si>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</si>
  <si>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</si>
  <si>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</si>
  <si>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</si>
  <si>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</si>
  <si>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</si>
  <si>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</si>
  <si>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</si>
  <si>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</si>
  <si>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</si>
  <si>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</si>
  <si>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</si>
  <si>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</si>
  <si>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</si>
  <si>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</si>
  <si>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</si>
  <si>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</si>
  <si>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</si>
  <si>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</si>
  <si>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</si>
  <si>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</si>
  <si>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</si>
  <si>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</si>
  <si>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</si>
  <si>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</si>
  <si>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</si>
  <si>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</si>
  <si>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</si>
  <si>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</si>
  <si>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</si>
  <si>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</si>
  <si>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</si>
  <si>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</si>
  <si>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</si>
  <si>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</si>
  <si>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</si>
  <si>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</si>
  <si>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</si>
  <si>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</si>
  <si>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</si>
  <si>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</si>
  <si>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</si>
  <si>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</si>
  <si>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</si>
  <si>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</si>
  <si>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</si>
  <si>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</si>
  <si>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</si>
  <si>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</si>
  <si>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</si>
  <si>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</si>
  <si>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</si>
  <si>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</si>
  <si>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</si>
  <si>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</si>
  <si>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</si>
  <si>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</si>
  <si>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</si>
  <si>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</si>
  <si>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</si>
  <si>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</si>
  <si>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</si>
  <si>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</si>
  <si>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</si>
  <si>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</si>
  <si>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</si>
  <si>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</si>
  <si>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</si>
  <si>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</si>
  <si>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</si>
  <si>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</si>
  <si>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</si>
  <si>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</si>
  <si>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</si>
  <si>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</si>
  <si>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</si>
  <si>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</si>
  <si>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</si>
  <si>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</si>
  <si>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</si>
  <si>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</si>
  <si>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</si>
  <si>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</si>
  <si>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</si>
  <si>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</si>
  <si>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</si>
  <si>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</si>
  <si>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</si>
  <si>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</si>
  <si>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</si>
  <si>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</si>
  <si>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</si>
  <si>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</si>
  <si>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</si>
  <si>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</si>
  <si>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</si>
  <si>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</si>
  <si>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</si>
  <si>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</si>
  <si>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</si>
  <si>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</si>
  <si>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</si>
  <si>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</si>
  <si>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</si>
  <si>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</si>
  <si>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</si>
  <si>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</si>
  <si>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</si>
  <si>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</si>
  <si>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</si>
  <si>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</si>
  <si>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</si>
  <si>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</si>
  <si>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</si>
  <si>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</si>
  <si>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</si>
  <si>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</si>
  <si>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</si>
  <si>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</si>
  <si>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</si>
  <si>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</si>
  <si>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</si>
  <si>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</si>
  <si>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</si>
  <si>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</si>
  <si>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</si>
  <si>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</si>
  <si>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</si>
  <si>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</si>
  <si>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</si>
  <si>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</si>
  <si>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</si>
  <si>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</si>
  <si>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</si>
  <si>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</si>
  <si>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</si>
  <si>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</si>
  <si>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</si>
  <si>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</si>
  <si>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</si>
  <si>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</si>
  <si>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</si>
  <si>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</si>
  <si>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</si>
  <si>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</si>
  <si>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</si>
  <si>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</si>
  <si>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</si>
  <si>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</si>
  <si>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</si>
  <si>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</si>
  <si>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</si>
  <si>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</si>
  <si>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</si>
  <si>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</si>
  <si>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</si>
  <si>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</si>
  <si>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</si>
  <si>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</si>
  <si>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</si>
  <si>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</si>
  <si>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</si>
  <si>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</si>
  <si>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</si>
  <si>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</si>
  <si>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</si>
  <si>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</si>
  <si>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</si>
  <si>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</si>
  <si>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</si>
  <si>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</si>
  <si>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</si>
  <si>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</si>
  <si>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</si>
  <si>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</si>
  <si>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</si>
  <si>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</si>
  <si>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</si>
  <si>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</si>
  <si>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</si>
  <si>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</si>
  <si>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</si>
  <si>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</si>
  <si>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</si>
  <si>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</si>
  <si>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</si>
  <si>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</si>
  <si>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</si>
  <si>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</si>
  <si>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</si>
  <si>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</si>
  <si>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</si>
  <si>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</si>
  <si>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</si>
  <si>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</si>
  <si>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</si>
  <si>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</si>
  <si>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</si>
  <si>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</si>
  <si>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</si>
  <si>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</si>
  <si>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</si>
  <si>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</si>
  <si>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</si>
  <si>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</si>
  <si>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</si>
  <si>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</si>
  <si>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</si>
  <si>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</si>
  <si>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</si>
  <si>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</si>
  <si>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</si>
  <si>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</si>
  <si>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</si>
  <si>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</si>
  <si>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</si>
  <si>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</si>
  <si>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</si>
  <si>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</si>
  <si>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</si>
  <si>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</si>
  <si>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</si>
  <si>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</si>
  <si>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</si>
  <si>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</si>
  <si>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</si>
  <si>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</si>
  <si>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</si>
  <si>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</si>
  <si>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</si>
  <si>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</si>
  <si>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</si>
  <si>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</si>
  <si>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</si>
  <si>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</si>
  <si>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</si>
  <si>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</si>
  <si>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</si>
  <si>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</si>
  <si>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</si>
  <si>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</si>
  <si>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</si>
  <si>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</si>
  <si>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</si>
  <si>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</si>
  <si>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</si>
  <si>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</si>
  <si>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</si>
  <si>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</si>
  <si>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</si>
  <si>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</si>
  <si>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</si>
  <si>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</si>
  <si>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</si>
  <si>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</si>
  <si>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</si>
  <si>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</si>
  <si>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</si>
  <si>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</si>
  <si>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</si>
  <si>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</si>
  <si>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</si>
  <si>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</si>
  <si>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</si>
  <si>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</si>
  <si>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</si>
  <si>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</si>
  <si>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</si>
  <si>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</si>
  <si>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</si>
  <si>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</si>
  <si>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</si>
  <si>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</si>
  <si>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</si>
  <si>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</si>
  <si>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</si>
  <si>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</si>
  <si>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</si>
  <si>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</si>
  <si>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</si>
  <si>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</si>
  <si>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</si>
  <si>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</si>
  <si>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</si>
  <si>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</si>
  <si>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</si>
  <si>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</si>
  <si>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</si>
  <si>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</si>
  <si>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</si>
  <si>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</si>
  <si>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</si>
  <si>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</si>
  <si>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</si>
  <si>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</si>
  <si>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</si>
  <si>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</si>
  <si>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</si>
  <si>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</si>
  <si>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</si>
  <si>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</si>
  <si>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</si>
  <si>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</si>
  <si>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</si>
  <si>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</si>
  <si>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</si>
  <si>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</si>
  <si>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</si>
  <si>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</si>
  <si>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</si>
  <si>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</si>
  <si>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</si>
  <si>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</si>
  <si>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</si>
  <si>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</si>
  <si>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</si>
  <si>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</si>
  <si>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</si>
  <si>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</si>
  <si>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</si>
  <si>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</si>
  <si>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</si>
  <si>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</si>
  <si>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</si>
  <si>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</si>
  <si>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</si>
  <si>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</si>
  <si>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</si>
  <si>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</si>
  <si>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</si>
  <si>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</si>
  <si>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</si>
  <si>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</si>
  <si>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</si>
  <si>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</si>
  <si>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</si>
  <si>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</si>
  <si>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</si>
  <si>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</si>
  <si>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</si>
  <si>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</si>
  <si>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</si>
  <si>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</si>
  <si>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</si>
  <si>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</si>
  <si>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</si>
  <si>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</si>
  <si>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</si>
  <si>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</si>
  <si>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</si>
  <si>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</si>
  <si>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</si>
  <si>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</si>
  <si>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</si>
  <si>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</si>
  <si>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</si>
  <si>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</si>
  <si>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</si>
  <si>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</si>
  <si>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</si>
  <si>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</si>
  <si>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</si>
  <si>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</si>
  <si>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</si>
  <si>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</si>
  <si>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</si>
  <si>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</si>
  <si>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</si>
  <si>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</si>
  <si>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</si>
  <si>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</si>
  <si>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</si>
  <si>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</si>
  <si>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</si>
  <si>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</si>
  <si>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</si>
  <si>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</si>
  <si>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</si>
  <si>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</si>
  <si>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</si>
  <si>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</si>
  <si>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</si>
  <si>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</si>
  <si>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</si>
  <si>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</si>
  <si>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</si>
  <si>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</si>
  <si>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</si>
  <si>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</si>
  <si>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</si>
  <si>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</si>
  <si>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</si>
  <si>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</si>
  <si>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</si>
  <si>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</si>
  <si>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</si>
  <si>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</si>
  <si>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</si>
  <si>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</si>
  <si>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</si>
  <si>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</si>
  <si>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</si>
  <si>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</si>
  <si>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</si>
  <si>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</si>
  <si>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</si>
  <si>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</si>
  <si>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</si>
  <si>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</si>
  <si>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</si>
  <si>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</si>
  <si>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</si>
  <si>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</si>
  <si>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</si>
  <si>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</si>
  <si>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</si>
  <si>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</si>
  <si>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</si>
  <si>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</si>
  <si>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</si>
  <si>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</si>
  <si>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</si>
  <si>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</si>
  <si>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</si>
  <si>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</si>
  <si>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</si>
  <si>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</si>
  <si>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</si>
  <si>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</si>
  <si>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</si>
  <si>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</si>
  <si>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</si>
  <si>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</si>
  <si>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</si>
  <si>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</si>
  <si>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</si>
  <si>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</si>
  <si>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</si>
  <si>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</si>
  <si>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</si>
  <si>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</si>
  <si>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</si>
  <si>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</si>
  <si>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</si>
  <si>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</si>
  <si>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</si>
  <si>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</si>
  <si>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</si>
  <si>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</si>
  <si>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</si>
  <si>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</si>
  <si>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</si>
  <si>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</si>
  <si>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</si>
  <si>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</si>
  <si>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</si>
  <si>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</si>
  <si>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</si>
  <si>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</si>
  <si>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</si>
  <si>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</si>
  <si>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</si>
  <si>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</si>
  <si>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</si>
  <si>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</si>
  <si>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</si>
  <si>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</si>
  <si>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</si>
  <si>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</si>
  <si>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</si>
  <si>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</si>
  <si>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</si>
  <si>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</si>
  <si>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</si>
  <si>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</si>
  <si>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</si>
  <si>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</si>
  <si>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</si>
  <si>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</si>
  <si>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</si>
  <si>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</si>
  <si>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</si>
  <si>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</si>
  <si>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</si>
  <si>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</si>
  <si>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</si>
  <si>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</si>
  <si>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</si>
  <si>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</si>
  <si>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</si>
  <si>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</si>
  <si>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</si>
  <si>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</si>
  <si>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</si>
  <si>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</si>
  <si>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</si>
  <si>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</si>
  <si>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</si>
  <si>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</si>
  <si>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</si>
  <si>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</si>
  <si>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</si>
  <si>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</si>
  <si>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</si>
  <si>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</si>
  <si>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</si>
  <si>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</si>
  <si>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</si>
  <si>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</si>
  <si>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</si>
  <si>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</si>
  <si>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</si>
  <si>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</si>
  <si>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</si>
  <si>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</si>
  <si>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</si>
  <si>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</si>
  <si>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</si>
  <si>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</si>
  <si>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</si>
  <si>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</si>
  <si>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</si>
  <si>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</si>
  <si>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</si>
  <si>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</si>
  <si>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</si>
  <si>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</si>
  <si>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</si>
  <si>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</si>
  <si>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</si>
  <si>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</si>
  <si>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</si>
  <si>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</si>
  <si>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</si>
  <si>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</si>
  <si>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</si>
  <si>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</si>
  <si>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</si>
  <si>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</si>
  <si>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</si>
  <si>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</si>
  <si>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</si>
  <si>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</si>
  <si>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</si>
  <si>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</si>
  <si>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</si>
  <si>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</si>
  <si>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</si>
  <si>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</si>
  <si>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</si>
  <si>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</si>
  <si>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</si>
  <si>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</si>
  <si>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</si>
  <si>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</si>
  <si>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</si>
  <si>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</si>
  <si>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</si>
  <si>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</si>
  <si>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</si>
  <si>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</si>
  <si>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</si>
  <si>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</si>
  <si>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</si>
  <si>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</si>
  <si>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</si>
  <si>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</si>
  <si>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</si>
  <si>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</si>
  <si>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</si>
  <si>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</si>
  <si>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</si>
  <si>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</si>
  <si>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</si>
  <si>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</si>
  <si>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</si>
  <si>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</si>
  <si>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</si>
  <si>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</si>
  <si>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</si>
  <si>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</si>
  <si>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</si>
  <si>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</si>
  <si>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</si>
  <si>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</si>
  <si>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</si>
  <si>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</si>
  <si>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</si>
  <si>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</si>
  <si>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</si>
  <si>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</si>
  <si>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</si>
  <si>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</si>
  <si>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</si>
  <si>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</si>
  <si>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</si>
  <si>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</si>
  <si>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</si>
  <si>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</si>
  <si>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</si>
  <si>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</si>
  <si>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</si>
  <si>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</si>
  <si>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</si>
  <si>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</si>
  <si>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</si>
  <si>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</si>
  <si>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</si>
  <si>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</si>
  <si>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</si>
  <si>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</si>
  <si>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</si>
  <si>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</si>
  <si>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</si>
  <si>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</si>
  <si>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</si>
  <si>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</si>
  <si>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</si>
  <si>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</si>
  <si>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</si>
  <si>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</si>
  <si>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</si>
  <si>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</si>
  <si>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</si>
  <si>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</si>
  <si>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</si>
  <si>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</si>
  <si>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</si>
  <si>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</si>
  <si>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</si>
  <si>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</si>
  <si>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</si>
  <si>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</si>
  <si>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</si>
  <si>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</si>
  <si>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</si>
  <si>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</si>
  <si>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</si>
  <si>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</si>
  <si>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</si>
  <si>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</si>
  <si>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</si>
  <si>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</si>
  <si>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</si>
  <si>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</si>
  <si>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</si>
  <si>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</si>
  <si>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</si>
  <si>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</si>
  <si>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</si>
  <si>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</si>
  <si>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</si>
  <si>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</si>
  <si>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</si>
  <si>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</si>
  <si>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</si>
  <si>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</si>
  <si>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</si>
  <si>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</si>
  <si>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</si>
  <si>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</si>
  <si>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</si>
  <si>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</si>
  <si>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</si>
  <si>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</si>
  <si>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</si>
  <si>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</si>
  <si>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</si>
  <si>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</si>
  <si>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</si>
  <si>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</si>
  <si>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</si>
  <si>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</si>
  <si>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</si>
  <si>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</si>
  <si>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</si>
  <si>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</si>
  <si>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</si>
  <si>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</si>
  <si>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</si>
  <si>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</si>
  <si>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</si>
  <si>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</si>
  <si>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</si>
  <si>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</si>
  <si>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</si>
  <si>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</si>
  <si>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</si>
  <si>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</si>
  <si>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</si>
  <si>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</si>
  <si>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</si>
  <si>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</si>
  <si>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</si>
  <si>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</si>
  <si>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</si>
  <si>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</si>
  <si>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</si>
  <si>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</si>
  <si>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</si>
  <si>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</si>
  <si>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</si>
  <si>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</si>
  <si>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</si>
  <si>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</si>
  <si>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</si>
  <si>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</si>
  <si>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</si>
  <si>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</si>
  <si>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</si>
  <si>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</si>
  <si>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</si>
  <si>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</si>
  <si>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</si>
  <si>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</si>
  <si>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</si>
  <si>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</si>
  <si>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</si>
  <si>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</si>
  <si>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</si>
  <si>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</si>
  <si>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</si>
  <si>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</si>
  <si>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</si>
  <si>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</si>
  <si>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</si>
  <si>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</si>
  <si>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</si>
  <si>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</si>
  <si>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</si>
  <si>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</si>
  <si>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</si>
  <si>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</si>
  <si>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</si>
  <si>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</si>
  <si>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</si>
  <si>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</si>
  <si>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</si>
  <si>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</si>
  <si>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</si>
  <si>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</si>
  <si>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</si>
  <si>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</si>
  <si>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</si>
  <si>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</si>
  <si>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</si>
  <si>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</si>
  <si>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</si>
  <si>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</si>
  <si>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</si>
  <si>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</si>
  <si>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</si>
  <si>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</si>
  <si>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</si>
  <si>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</si>
  <si>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</si>
  <si>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</si>
  <si>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</si>
  <si>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</si>
  <si>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</si>
  <si>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</si>
  <si>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</si>
  <si>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</si>
  <si>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</si>
  <si>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</si>
  <si>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</si>
  <si>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</si>
  <si>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</si>
  <si>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</si>
  <si>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</si>
  <si>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</si>
  <si>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</si>
  <si>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</si>
  <si>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</si>
  <si>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</si>
  <si>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</si>
  <si>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</si>
  <si>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</si>
  <si>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</si>
  <si>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</si>
  <si>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</si>
  <si>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</si>
  <si>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</si>
  <si>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</si>
  <si>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</si>
  <si>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</si>
  <si>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</si>
  <si>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</si>
  <si>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</si>
  <si>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</si>
  <si>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</si>
  <si>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</si>
  <si>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</si>
  <si>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</si>
  <si>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</si>
  <si>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</si>
  <si>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</si>
  <si>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</si>
  <si>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</si>
  <si>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</si>
  <si>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</si>
  <si>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</si>
  <si>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</si>
  <si>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</si>
  <si>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</si>
  <si>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</si>
  <si>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</si>
  <si>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</si>
  <si>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</si>
  <si>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</si>
  <si>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</si>
  <si>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</si>
  <si>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</si>
  <si>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</si>
  <si>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</si>
  <si>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</si>
  <si>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</si>
  <si>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</si>
  <si>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</si>
  <si>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</si>
  <si>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</si>
  <si>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</si>
  <si>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</si>
  <si>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</si>
  <si>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</si>
  <si>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</si>
  <si>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</si>
  <si>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</si>
  <si>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</si>
  <si>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</si>
  <si>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</si>
  <si>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</si>
  <si>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</si>
  <si>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</si>
  <si>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</si>
  <si>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</si>
  <si>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</si>
  <si>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</si>
  <si>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</si>
  <si>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</si>
  <si>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</si>
  <si>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</si>
  <si>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</si>
  <si>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</si>
  <si>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</si>
  <si>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</si>
  <si>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</si>
  <si>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</si>
  <si>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</si>
  <si>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</si>
  <si>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</si>
  <si>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</si>
  <si>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</si>
  <si>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</si>
  <si>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</si>
  <si>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</si>
  <si>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</si>
  <si>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</si>
  <si>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</si>
  <si>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</si>
  <si>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</si>
  <si>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</si>
  <si>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</si>
  <si>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</si>
  <si>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</si>
  <si>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</si>
  <si>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</si>
  <si>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</si>
  <si>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</si>
  <si>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</si>
  <si>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</si>
  <si>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</si>
  <si>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</si>
  <si>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</si>
  <si>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</si>
  <si>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</si>
  <si>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</si>
  <si>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</si>
  <si>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</si>
  <si>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</si>
  <si>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</si>
  <si>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</si>
  <si>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</si>
  <si>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</si>
  <si>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</si>
  <si>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</si>
  <si>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</si>
  <si>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</si>
  <si>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</si>
  <si>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</si>
  <si>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</si>
  <si>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</si>
  <si>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</si>
  <si>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</si>
  <si>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</si>
  <si>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</si>
  <si>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</si>
  <si>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</si>
  <si>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</si>
  <si>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</si>
  <si>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</si>
  <si>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</si>
  <si>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</si>
  <si>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</si>
  <si>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</si>
  <si>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</si>
  <si>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</si>
  <si>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</si>
  <si>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</si>
  <si>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</si>
  <si>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</si>
  <si>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</si>
  <si>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</si>
  <si>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</si>
  <si>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</si>
  <si>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</si>
  <si>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</si>
  <si>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</si>
  <si>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</si>
  <si>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</si>
  <si>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</si>
  <si>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</si>
  <si>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</si>
  <si>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</si>
  <si>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</si>
  <si>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</si>
  <si>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</si>
  <si>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</si>
  <si>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</si>
  <si>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</si>
  <si>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</si>
  <si>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</si>
  <si>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</si>
  <si>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</si>
  <si>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</si>
  <si>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</si>
  <si>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</si>
  <si>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</si>
  <si>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</si>
  <si>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</si>
  <si>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</si>
  <si>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</si>
  <si>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</si>
  <si>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</si>
  <si>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</si>
  <si>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</si>
  <si>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</si>
  <si>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</si>
  <si>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</si>
  <si>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</si>
  <si>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</si>
  <si>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</si>
  <si>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</si>
  <si>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</si>
  <si>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</si>
  <si>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</si>
  <si>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</si>
  <si>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</si>
  <si>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</si>
  <si>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</si>
  <si>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</si>
  <si>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</si>
  <si>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</si>
  <si>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</si>
  <si>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</si>
  <si>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</si>
  <si>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</si>
  <si>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</si>
  <si>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</si>
  <si>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</si>
  <si>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</si>
  <si>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</si>
  <si>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</si>
  <si>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</si>
  <si>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</si>
  <si>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</si>
  <si>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</si>
  <si>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</si>
  <si>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</si>
  <si>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</si>
  <si>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</si>
  <si>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</si>
  <si>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</si>
  <si>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</si>
  <si>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</si>
  <si>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</si>
  <si>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</si>
  <si>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</si>
  <si>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</si>
  <si>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</si>
  <si>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</si>
  <si>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</si>
  <si>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</si>
  <si>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</si>
  <si>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</si>
  <si>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</si>
  <si>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</si>
  <si>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</si>
  <si>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</si>
  <si>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</si>
  <si>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</si>
  <si>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</si>
  <si>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</si>
  <si>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</si>
  <si>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</si>
  <si>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</si>
  <si>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</si>
  <si>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</si>
  <si>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</si>
  <si>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</si>
  <si>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</si>
  <si>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</si>
  <si>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</si>
  <si>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</si>
  <si>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</si>
  <si>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</si>
  <si>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</si>
  <si>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</si>
  <si>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</si>
  <si>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</si>
  <si>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</si>
  <si>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</si>
  <si>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</si>
  <si>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</si>
  <si>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</si>
  <si>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</si>
  <si>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</si>
  <si>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</si>
  <si>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</si>
  <si>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</si>
  <si>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</si>
  <si>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</si>
  <si>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</si>
  <si>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</si>
  <si>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</si>
  <si>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</si>
  <si>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</si>
  <si>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</si>
  <si>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</si>
  <si>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</si>
  <si>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</si>
  <si>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</si>
  <si>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</si>
  <si>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</si>
  <si>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</si>
  <si>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</si>
  <si>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</si>
  <si>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</si>
  <si>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</si>
  <si>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</si>
  <si>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</si>
  <si>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</si>
  <si>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</si>
  <si>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</si>
  <si>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</si>
  <si>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</si>
  <si>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</si>
  <si>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</si>
  <si>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</si>
  <si>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</si>
  <si>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</si>
  <si>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</si>
  <si>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</si>
  <si>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</si>
  <si>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</si>
  <si>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</si>
  <si>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</si>
  <si>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</si>
  <si>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</si>
  <si>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</si>
  <si>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</si>
  <si>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</si>
  <si>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</si>
  <si>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</si>
  <si>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</si>
  <si>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</si>
  <si>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</si>
  <si>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</si>
  <si>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</si>
  <si>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</si>
  <si>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</si>
  <si>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</si>
  <si>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</si>
  <si>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</si>
  <si>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</si>
  <si>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</si>
  <si>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</si>
  <si>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</si>
  <si>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</si>
  <si>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</si>
  <si>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</si>
  <si>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</si>
  <si>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</si>
  <si>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</si>
  <si>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</si>
  <si>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</si>
  <si>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</si>
  <si>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</si>
  <si>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</si>
  <si>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</si>
  <si>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</si>
  <si>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</si>
  <si>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</si>
  <si>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</si>
  <si>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</si>
  <si>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</si>
  <si>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</si>
  <si>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</si>
  <si>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</si>
  <si>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</si>
  <si>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</si>
  <si>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</si>
  <si>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</si>
  <si>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</si>
  <si>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</si>
  <si>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</si>
  <si>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</si>
  <si>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</si>
  <si>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</si>
  <si>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</si>
  <si>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</si>
  <si>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</si>
  <si>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</si>
  <si>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</si>
  <si>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</si>
  <si>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</si>
  <si>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</si>
  <si>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</si>
  <si>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</si>
  <si>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</si>
  <si>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</si>
  <si>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</si>
  <si>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</si>
  <si>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</si>
  <si>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</si>
  <si>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</si>
  <si>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</si>
  <si>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</si>
  <si>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</si>
  <si>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</si>
  <si>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</si>
  <si>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</si>
  <si>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</si>
  <si>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</si>
  <si>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</si>
  <si>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</si>
  <si>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</si>
  <si>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</si>
  <si>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</si>
  <si>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</si>
  <si>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</si>
  <si>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</si>
  <si>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</si>
  <si>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</si>
  <si>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</si>
  <si>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</si>
  <si>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</si>
  <si>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</si>
  <si>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</si>
  <si>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</si>
  <si>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</si>
  <si>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</si>
  <si>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</si>
  <si>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</si>
  <si>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</si>
  <si>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</si>
  <si>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</si>
  <si>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</si>
  <si>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</si>
  <si>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</si>
  <si>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</si>
  <si>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</si>
  <si>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</si>
  <si>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</si>
  <si>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</si>
  <si>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</si>
  <si>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</si>
  <si>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</si>
  <si>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</si>
  <si>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</si>
  <si>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</si>
  <si>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</si>
  <si>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</si>
  <si>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</si>
  <si>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</si>
  <si>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</si>
  <si>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</si>
  <si>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</si>
  <si>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</si>
  <si>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</si>
  <si>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</si>
  <si>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</si>
  <si>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</si>
  <si>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</si>
  <si>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</si>
  <si>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</si>
  <si>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</si>
  <si>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</si>
  <si>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</si>
  <si>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</si>
  <si>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</si>
  <si>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</si>
  <si>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</si>
  <si>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</si>
  <si>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</si>
  <si>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</si>
  <si>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</si>
  <si>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</si>
  <si>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</si>
  <si>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</si>
  <si>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</si>
  <si>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</si>
  <si>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</si>
  <si>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</si>
  <si>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</si>
  <si>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</si>
  <si>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</si>
  <si>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</si>
  <si>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</si>
  <si>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</si>
  <si>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</si>
  <si>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</si>
  <si>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</si>
  <si>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</si>
  <si>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</si>
  <si>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</si>
  <si>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</si>
  <si>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</si>
  <si>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</si>
  <si>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</si>
  <si>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</si>
  <si>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</si>
  <si>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</si>
  <si>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</si>
  <si>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</si>
  <si>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</si>
  <si>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</si>
  <si>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</si>
  <si>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</si>
  <si>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</si>
  <si>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</si>
  <si>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</si>
  <si>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</si>
  <si>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</si>
  <si>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</si>
  <si>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</si>
  <si>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</si>
  <si>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</si>
  <si>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</si>
  <si>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</si>
  <si>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</si>
  <si>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</si>
  <si>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</si>
  <si>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</si>
  <si>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</si>
  <si>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</si>
  <si>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</si>
  <si>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</si>
  <si>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</si>
  <si>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</si>
  <si>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</si>
  <si>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</si>
  <si>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</si>
  <si>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</si>
  <si>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</si>
  <si>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</si>
  <si>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</si>
  <si>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</si>
  <si>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</si>
  <si>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</si>
  <si>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</si>
  <si>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</si>
  <si>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</si>
  <si>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</si>
  <si>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</si>
  <si>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</si>
  <si>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</si>
  <si>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</si>
  <si>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</si>
  <si>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</si>
  <si>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</si>
  <si>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</si>
  <si>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</si>
  <si>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</si>
  <si>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</si>
  <si>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</si>
  <si>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</si>
  <si>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</si>
  <si>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</si>
  <si>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</si>
  <si>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</si>
  <si>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</si>
  <si>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</si>
  <si>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</si>
  <si>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</si>
  <si>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</si>
  <si>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</si>
  <si>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</si>
  <si>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</si>
  <si>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</si>
  <si>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</si>
  <si>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</si>
  <si>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</si>
  <si>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</si>
  <si>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</si>
  <si>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</si>
  <si>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</si>
  <si>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</si>
  <si>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</si>
  <si>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</si>
  <si>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</si>
  <si>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</si>
  <si>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</si>
  <si>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</si>
  <si>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</si>
  <si>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</si>
  <si>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</si>
  <si>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</si>
  <si>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</si>
  <si>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</si>
  <si>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</si>
  <si>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</si>
  <si>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</si>
  <si>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</si>
  <si>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</si>
  <si>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</si>
  <si>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</si>
  <si>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</si>
  <si>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</si>
  <si>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</si>
  <si>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</si>
  <si>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</si>
  <si>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</si>
  <si>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</si>
  <si>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</si>
  <si>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</si>
  <si>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</si>
  <si>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</si>
  <si>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</si>
  <si>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</si>
  <si>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</si>
  <si>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</si>
  <si>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</si>
  <si>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</si>
  <si>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</si>
  <si>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</si>
  <si>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</si>
  <si>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</si>
  <si>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</si>
  <si>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</si>
  <si>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</si>
  <si>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</si>
  <si>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</si>
  <si>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</si>
  <si>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</si>
  <si>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</si>
  <si>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</si>
  <si>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</si>
  <si>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</si>
  <si>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</si>
  <si>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</si>
  <si>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</si>
  <si>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</si>
  <si>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</si>
  <si>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</si>
  <si>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</si>
  <si>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</si>
  <si>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</si>
  <si>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</si>
  <si>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</si>
  <si>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</si>
  <si>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</si>
  <si>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</si>
  <si>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</si>
  <si>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</si>
  <si>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</si>
  <si>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</si>
  <si>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</si>
  <si>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</si>
  <si>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</si>
  <si>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</si>
  <si>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</si>
  <si>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</si>
  <si>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</si>
  <si>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</si>
  <si>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</si>
  <si>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</si>
  <si>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</si>
  <si>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</si>
  <si>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</si>
  <si>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</si>
  <si>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</si>
  <si>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</si>
  <si>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</si>
  <si>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</si>
  <si>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</si>
  <si>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</si>
  <si>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</si>
  <si>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</si>
  <si>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</si>
  <si>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</si>
  <si>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</si>
  <si>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</si>
  <si>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</si>
  <si>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</si>
  <si>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</si>
  <si>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</si>
  <si>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</si>
  <si>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</si>
  <si>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</si>
  <si>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</si>
  <si>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</si>
  <si>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</si>
  <si>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</si>
  <si>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</si>
  <si>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</si>
  <si>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</si>
  <si>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</si>
  <si>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</si>
  <si>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</si>
  <si>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</si>
  <si>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</si>
  <si>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</si>
  <si>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</si>
  <si>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</si>
  <si>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</si>
  <si>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</si>
  <si>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</si>
  <si>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</si>
  <si>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</si>
  <si>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</si>
  <si>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</si>
  <si>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</si>
  <si>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</si>
  <si>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</si>
  <si>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</si>
  <si>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</si>
  <si>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</si>
  <si>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</si>
  <si>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</si>
  <si>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</si>
  <si>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</si>
  <si>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</si>
  <si>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</si>
  <si>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</si>
  <si>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</si>
  <si>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</si>
  <si>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</si>
  <si>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</si>
  <si>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</si>
  <si>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</si>
  <si>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</si>
  <si>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</si>
  <si>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</si>
  <si>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</si>
  <si>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</si>
  <si>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</si>
  <si>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</si>
  <si>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</si>
  <si>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</si>
  <si>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</si>
  <si>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</si>
  <si>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</si>
  <si>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</si>
  <si>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</si>
  <si>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</si>
  <si>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</si>
  <si>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</si>
  <si>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</si>
  <si>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</si>
  <si>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</si>
  <si>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</si>
  <si>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</si>
  <si>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</si>
  <si>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</si>
  <si>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</si>
  <si>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</si>
  <si>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</si>
  <si>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</si>
  <si>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</si>
  <si>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</si>
  <si>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</si>
  <si>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</si>
  <si>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</si>
  <si>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</si>
  <si>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</si>
  <si>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</si>
  <si>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</si>
  <si>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</si>
  <si>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</si>
  <si>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</si>
  <si>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</si>
  <si>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</si>
  <si>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</si>
  <si>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</si>
  <si>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</si>
  <si>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</si>
  <si>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</si>
  <si>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</si>
  <si>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</si>
  <si>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</si>
  <si>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</si>
  <si>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</si>
  <si>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</si>
  <si>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</si>
  <si>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</si>
  <si>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</si>
  <si>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</si>
  <si>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</si>
  <si>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</si>
  <si>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</si>
  <si>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</si>
  <si>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</si>
  <si>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</si>
  <si>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</si>
  <si>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</si>
  <si>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</si>
  <si>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</si>
  <si>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</si>
  <si>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</si>
  <si>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</si>
  <si>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</si>
  <si>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</si>
  <si>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</si>
  <si>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</si>
  <si>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</si>
  <si>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</si>
  <si>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</si>
  <si>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</si>
  <si>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</si>
  <si>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</si>
  <si>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</si>
  <si>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</si>
  <si>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</si>
  <si>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</si>
  <si>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</si>
  <si>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</si>
  <si>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</si>
  <si>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</si>
  <si>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</si>
  <si>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</si>
  <si>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</si>
  <si>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</si>
  <si>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</si>
  <si>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</si>
  <si>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</si>
  <si>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</si>
  <si>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</si>
  <si>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</si>
  <si>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</si>
  <si>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</si>
  <si>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</si>
  <si>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</si>
  <si>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</si>
  <si>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</si>
  <si>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</si>
  <si>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</si>
  <si>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</si>
  <si>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</si>
  <si>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</si>
  <si>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</si>
  <si>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</si>
  <si>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</si>
  <si>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</si>
  <si>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</si>
  <si>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</si>
  <si>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</si>
  <si>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</si>
  <si>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</si>
  <si>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</si>
  <si>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</si>
  <si>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</si>
  <si>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</si>
  <si>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</si>
  <si>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</si>
  <si>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</si>
  <si>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</si>
  <si>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</si>
  <si>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</si>
  <si>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</si>
  <si>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</si>
  <si>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</si>
  <si>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</si>
  <si>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</si>
  <si>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</si>
  <si>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</si>
  <si>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</si>
  <si>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</si>
  <si>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</si>
  <si>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</si>
  <si>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</si>
  <si>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</si>
  <si>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</si>
  <si>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</si>
  <si>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</si>
  <si>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</si>
  <si>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</si>
  <si>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</si>
  <si>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</si>
  <si>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</si>
  <si>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</si>
  <si>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</si>
  <si>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</si>
  <si>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</si>
  <si>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</si>
  <si>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</si>
  <si>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</si>
  <si>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</si>
  <si>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</si>
  <si>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</si>
  <si>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</si>
  <si>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</si>
  <si>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</si>
  <si>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</si>
  <si>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</si>
  <si>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</si>
  <si>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</si>
  <si>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</si>
  <si>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</si>
  <si>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</si>
  <si>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</si>
  <si>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</si>
  <si>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</si>
  <si>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</si>
  <si>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</si>
  <si>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</si>
  <si>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</si>
  <si>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</si>
  <si>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</si>
  <si>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</si>
  <si>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</si>
  <si>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</si>
  <si>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</si>
  <si>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</si>
  <si>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</si>
  <si>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</si>
  <si>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</si>
  <si>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</si>
  <si>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</si>
  <si>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</si>
  <si>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</si>
  <si>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</si>
  <si>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</si>
  <si>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</si>
  <si>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</si>
  <si>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</si>
  <si>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</si>
  <si>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</si>
  <si>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</si>
  <si>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</si>
  <si>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</si>
  <si>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</si>
  <si>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</si>
  <si>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</si>
  <si>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</si>
  <si>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</si>
  <si>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</si>
  <si>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</si>
  <si>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</si>
  <si>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</si>
  <si>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</si>
  <si>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</si>
  <si>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</si>
  <si>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</si>
  <si>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</si>
  <si>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</si>
  <si>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</si>
  <si>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</si>
  <si>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</si>
  <si>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</si>
  <si>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</si>
  <si>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</si>
  <si>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</si>
  <si>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</si>
  <si>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</si>
  <si>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</si>
  <si>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</si>
  <si>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</si>
  <si>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</si>
  <si>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</si>
  <si>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</si>
  <si>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</si>
  <si>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</si>
  <si>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</si>
  <si>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</si>
  <si>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</si>
  <si>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</si>
  <si>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</si>
  <si>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</si>
  <si>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</si>
  <si>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</si>
  <si>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</si>
  <si>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</si>
  <si>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</si>
  <si>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</si>
  <si>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</si>
  <si>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</si>
  <si>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</si>
  <si>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</si>
  <si>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</si>
  <si>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</si>
  <si>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</si>
  <si>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</si>
  <si>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</si>
  <si>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</si>
  <si>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</si>
  <si>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</si>
  <si>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</si>
  <si>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</si>
  <si>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</si>
  <si>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</si>
  <si>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</si>
  <si>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</si>
  <si>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</si>
  <si>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</si>
  <si>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</si>
  <si>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</si>
  <si>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</si>
  <si>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</si>
  <si>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</si>
  <si>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</si>
  <si>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</si>
  <si>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</si>
  <si>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</si>
  <si>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</si>
  <si>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</si>
  <si>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</si>
  <si>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</si>
  <si>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</si>
  <si>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</si>
  <si>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</si>
  <si>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</si>
  <si>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</si>
  <si>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</si>
  <si>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</si>
  <si>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</si>
  <si>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</si>
  <si>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</si>
  <si>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</si>
  <si>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</si>
  <si>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</si>
  <si>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</si>
  <si>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</si>
  <si>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</si>
  <si>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</si>
  <si>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</si>
  <si>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</si>
  <si>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</si>
  <si>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</si>
  <si>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</si>
  <si>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</si>
  <si>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</si>
  <si>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</si>
  <si>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</si>
  <si>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</si>
  <si>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</si>
  <si>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</si>
  <si>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</si>
  <si>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</si>
  <si>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</si>
  <si>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</si>
  <si>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</si>
  <si>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</si>
  <si>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</si>
  <si>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</si>
  <si>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</si>
  <si>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</si>
  <si>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</si>
  <si>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</si>
  <si>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</si>
  <si>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</si>
  <si>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</si>
  <si>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</si>
  <si>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</si>
  <si>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</si>
  <si>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</si>
  <si>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</si>
  <si>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</si>
  <si>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</si>
  <si>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</si>
  <si>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</si>
  <si>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</si>
  <si>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</si>
  <si>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</si>
  <si>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</si>
  <si>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</si>
  <si>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</si>
  <si>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</si>
  <si>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</si>
  <si>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</si>
  <si>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</si>
  <si>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</si>
  <si>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</si>
  <si>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</si>
  <si>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</si>
  <si>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</si>
  <si>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</si>
  <si>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</si>
  <si>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</si>
  <si>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</si>
  <si>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</si>
  <si>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</si>
  <si>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</si>
  <si>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</si>
  <si>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</si>
  <si>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</si>
  <si>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</si>
  <si>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</si>
  <si>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</si>
  <si>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</si>
  <si>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</si>
  <si>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</si>
  <si>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</si>
  <si>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</si>
  <si>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</si>
  <si>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</si>
  <si>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</si>
  <si>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</si>
  <si>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</si>
  <si>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</si>
  <si>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</si>
  <si>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</si>
  <si>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</si>
  <si>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</si>
  <si>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</si>
  <si>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</si>
  <si>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</si>
  <si>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</si>
  <si>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</si>
  <si>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</si>
  <si>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</si>
  <si>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</si>
  <si>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</si>
  <si>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</si>
  <si>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</si>
  <si>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</si>
  <si>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</si>
  <si>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</si>
  <si>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</si>
  <si>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</si>
  <si>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</si>
  <si>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</si>
  <si>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</si>
  <si>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</si>
  <si>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</si>
  <si>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</si>
  <si>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</si>
  <si>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</si>
  <si>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</si>
  <si>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</si>
  <si>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</si>
  <si>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</si>
  <si>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</si>
  <si>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</si>
  <si>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</si>
  <si>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</si>
  <si>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</si>
  <si>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</si>
  <si>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</si>
  <si>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</si>
  <si>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</si>
  <si>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</si>
  <si>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</si>
  <si>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</si>
  <si>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</si>
  <si>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</si>
  <si>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</si>
  <si>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</si>
  <si>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</si>
  <si>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</si>
  <si>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</si>
  <si>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</si>
  <si>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</si>
  <si>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</si>
  <si>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</si>
  <si>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</si>
  <si>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</si>
  <si>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</si>
  <si>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</si>
  <si>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</si>
  <si>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</si>
  <si>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</si>
  <si>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</si>
  <si>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</si>
  <si>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</si>
  <si>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</si>
  <si>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</si>
  <si>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</si>
  <si>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</si>
  <si>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</si>
  <si>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</si>
  <si>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</si>
  <si>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</si>
  <si>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</si>
  <si>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</si>
  <si>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</si>
  <si>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</si>
  <si>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</si>
  <si>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</si>
  <si>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</si>
  <si>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</si>
  <si>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</si>
  <si>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</si>
  <si>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</si>
  <si>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</si>
  <si>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</si>
  <si>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</si>
  <si>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</si>
  <si>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</si>
  <si>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</si>
  <si>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</si>
  <si>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</si>
  <si>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</si>
  <si>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</si>
  <si>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</si>
  <si>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</si>
  <si>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</si>
  <si>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</si>
  <si>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</si>
  <si>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</si>
  <si>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</si>
  <si>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</si>
  <si>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</si>
  <si>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</si>
  <si>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</si>
  <si>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</si>
  <si>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</si>
  <si>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</si>
  <si>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</si>
  <si>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</si>
  <si>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</si>
  <si>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</si>
  <si>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</si>
  <si>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</si>
  <si>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</si>
  <si>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</si>
  <si>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</si>
  <si>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</si>
  <si>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</si>
  <si>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</si>
  <si>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</si>
  <si>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</si>
  <si>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</si>
  <si>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</si>
  <si>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</si>
  <si>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</si>
  <si>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</si>
  <si>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</si>
  <si>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</si>
  <si>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</si>
  <si>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</si>
  <si>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</si>
  <si>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</si>
  <si>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</si>
  <si>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</si>
  <si>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</si>
  <si>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</si>
  <si>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</si>
  <si>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</si>
  <si>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</si>
  <si>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</si>
  <si>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</si>
  <si>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</si>
  <si>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</si>
  <si>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</si>
  <si>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</si>
  <si>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</si>
  <si>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</si>
  <si>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</si>
  <si>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</si>
  <si>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</si>
  <si>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</si>
  <si>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</si>
  <si>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</si>
  <si>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</si>
  <si>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</si>
  <si>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</si>
  <si>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</si>
  <si>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</si>
  <si>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</si>
  <si>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</si>
  <si>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</si>
  <si>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</si>
  <si>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</si>
  <si>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</si>
  <si>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</si>
  <si>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</si>
  <si>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</si>
  <si>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</si>
  <si>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</si>
  <si>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</si>
  <si>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</si>
  <si>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</si>
  <si>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</si>
  <si>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</si>
  <si>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</si>
  <si>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</si>
  <si>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</si>
  <si>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</si>
  <si>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</si>
  <si>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</si>
  <si>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</si>
  <si>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</si>
  <si>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</si>
  <si>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</si>
  <si>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</si>
  <si>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</si>
  <si>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</si>
  <si>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</si>
  <si>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</si>
  <si>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</si>
  <si>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</si>
  <si>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</si>
  <si>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</si>
  <si>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</si>
  <si>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</si>
  <si>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</si>
  <si>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</si>
  <si>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</si>
  <si>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</si>
  <si>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</si>
  <si>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</si>
  <si>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</si>
  <si>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</si>
  <si>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</si>
  <si>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</si>
  <si>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</si>
  <si>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</si>
  <si>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</si>
  <si>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</si>
  <si>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</si>
  <si>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</si>
  <si>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</si>
  <si>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</si>
  <si>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</si>
  <si>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</si>
  <si>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</si>
  <si>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</si>
  <si>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</si>
  <si>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</si>
  <si>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</si>
  <si>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</si>
  <si>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</si>
  <si>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</si>
  <si>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</si>
  <si>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</si>
  <si>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</si>
  <si>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</si>
  <si>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</si>
  <si>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</si>
  <si>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</si>
  <si>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</si>
  <si>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</si>
  <si>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</si>
  <si>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</si>
  <si>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</si>
  <si>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</si>
  <si>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</si>
  <si>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</si>
  <si>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</si>
  <si>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</si>
  <si>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</si>
  <si>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</si>
  <si>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</si>
  <si>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</si>
  <si>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</si>
  <si>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</si>
  <si>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</si>
  <si>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</si>
  <si>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</si>
  <si>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</si>
  <si>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</si>
  <si>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</si>
  <si>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</si>
  <si>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</si>
  <si>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</si>
  <si>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</si>
  <si>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</si>
  <si>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</si>
  <si>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</si>
  <si>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</si>
  <si>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</si>
  <si>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</si>
  <si>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</si>
  <si>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</si>
  <si>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</si>
  <si>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</si>
  <si>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</si>
  <si>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</si>
  <si>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</si>
  <si>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</si>
  <si>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</si>
  <si>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</si>
  <si>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</si>
  <si>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</si>
  <si>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</si>
  <si>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</si>
  <si>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</si>
  <si>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</si>
  <si>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</si>
  <si>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</si>
  <si>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</si>
  <si>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</si>
  <si>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</si>
  <si>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</si>
  <si>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</si>
  <si>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</si>
  <si>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</si>
  <si>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</si>
  <si>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</si>
  <si>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</si>
  <si>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</si>
  <si>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</si>
  <si>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</si>
  <si>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</si>
  <si>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</si>
  <si>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</si>
  <si>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</si>
  <si>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</si>
  <si>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</si>
  <si>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</si>
  <si>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</si>
  <si>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</si>
  <si>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</si>
  <si>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</si>
  <si>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</si>
  <si>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</si>
  <si>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</si>
  <si>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</si>
  <si>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</si>
  <si>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</si>
  <si>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</si>
  <si>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</si>
  <si>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</si>
  <si>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</si>
  <si>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</si>
  <si>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</si>
  <si>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</si>
  <si>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</si>
  <si>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</si>
  <si>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</si>
  <si>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</si>
  <si>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</si>
  <si>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</si>
  <si>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</si>
  <si>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</si>
  <si>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</si>
  <si>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</si>
  <si>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</si>
  <si>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</si>
  <si>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</si>
  <si>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</si>
  <si>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</si>
  <si>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</si>
  <si>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</si>
  <si>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</si>
  <si>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</si>
  <si>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</si>
  <si>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</si>
  <si>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</si>
  <si>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</si>
  <si>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</si>
  <si>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</si>
  <si>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</si>
  <si>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</si>
  <si>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</si>
  <si>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</si>
  <si>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</si>
  <si>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</si>
  <si>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</si>
  <si>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</si>
  <si>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</si>
  <si>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</si>
  <si>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</si>
  <si>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</si>
  <si>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</si>
  <si>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</si>
  <si>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</si>
  <si>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</si>
  <si>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</si>
  <si>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</si>
  <si>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</si>
  <si>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</si>
  <si>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</si>
  <si>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</si>
  <si>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</si>
  <si>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</si>
  <si>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</si>
  <si>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</si>
  <si>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</si>
  <si>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</si>
  <si>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</si>
  <si>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</si>
  <si>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</si>
  <si>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</si>
  <si>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</si>
  <si>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</si>
  <si>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</si>
  <si>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</si>
  <si>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</si>
  <si>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</si>
  <si>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</si>
  <si>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</si>
  <si>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</si>
  <si>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</si>
  <si>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</si>
  <si>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</si>
  <si>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</si>
  <si>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</si>
  <si>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</si>
  <si>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</si>
  <si>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</si>
  <si>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</si>
  <si>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</si>
  <si>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</si>
  <si>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</si>
  <si>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</si>
  <si>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</si>
  <si>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</si>
  <si>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</si>
  <si>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</si>
  <si>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</si>
  <si>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</si>
  <si>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</si>
  <si>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</si>
  <si>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</si>
  <si>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</si>
  <si>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</si>
  <si>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</si>
  <si>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</si>
  <si>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</si>
  <si>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</si>
  <si>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</si>
  <si>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</si>
  <si>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</si>
  <si>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</si>
  <si>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</si>
  <si>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</si>
  <si>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</si>
  <si>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</si>
  <si>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</si>
  <si>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</si>
  <si>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</si>
  <si>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</si>
  <si>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</si>
  <si>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</si>
  <si>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</si>
  <si>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</si>
  <si>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</si>
  <si>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</si>
  <si>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</si>
  <si>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</si>
  <si>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</si>
  <si>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</si>
  <si>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</si>
  <si>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</si>
  <si>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</si>
  <si>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</si>
  <si>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</si>
  <si>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</si>
  <si>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</si>
  <si>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</si>
  <si>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</si>
  <si>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</si>
  <si>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</si>
  <si>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</si>
  <si>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</si>
  <si>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</si>
  <si>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</si>
  <si>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</si>
  <si>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</si>
  <si>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</si>
  <si>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</si>
  <si>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</si>
  <si>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</si>
  <si>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</si>
  <si>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</si>
  <si>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</si>
  <si>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</si>
  <si>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</si>
  <si>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</si>
  <si>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</si>
  <si>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</si>
  <si>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</si>
  <si>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</si>
  <si>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</si>
  <si>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</si>
  <si>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</si>
  <si>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</si>
  <si>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</si>
  <si>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</si>
  <si>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</si>
  <si>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</si>
  <si>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</si>
  <si>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</si>
  <si>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</si>
  <si>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</si>
  <si>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</si>
  <si>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</si>
  <si>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</si>
  <si>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</si>
  <si>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</si>
  <si>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</si>
  <si>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</si>
  <si>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</si>
  <si>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</si>
  <si>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</si>
  <si>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</si>
  <si>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</si>
  <si>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</si>
  <si>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</si>
  <si>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</si>
  <si>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</si>
  <si>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</si>
  <si>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</si>
  <si>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</si>
  <si>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</si>
  <si>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</si>
  <si>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</si>
  <si>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</si>
  <si>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</si>
  <si>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</si>
  <si>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</si>
  <si>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</si>
  <si>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</si>
  <si>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</si>
  <si>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</si>
  <si>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</si>
  <si>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</si>
  <si>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</si>
  <si>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</si>
  <si>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</si>
  <si>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</si>
  <si>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</si>
  <si>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</si>
  <si>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</si>
  <si>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</si>
  <si>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</si>
  <si>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</si>
  <si>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</si>
  <si>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</si>
  <si>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</si>
  <si>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</si>
  <si>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</si>
  <si>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</si>
  <si>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</si>
  <si>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</si>
  <si>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</si>
  <si>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</si>
  <si>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</si>
  <si>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</si>
  <si>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</si>
  <si>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</si>
  <si>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</si>
  <si>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</si>
  <si>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</si>
  <si>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</si>
  <si>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</si>
  <si>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</si>
  <si>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</si>
  <si>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</si>
  <si>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</si>
  <si>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</si>
  <si>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</si>
  <si>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</si>
  <si>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</si>
  <si>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</si>
  <si>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</si>
  <si>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</si>
  <si>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</si>
  <si>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</si>
  <si>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</si>
  <si>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</si>
  <si>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</si>
  <si>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</si>
  <si>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</si>
  <si>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</si>
  <si>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</si>
  <si>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</si>
  <si>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</si>
  <si>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</si>
  <si>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</si>
  <si>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</si>
  <si>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</si>
  <si>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</si>
  <si>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</si>
  <si>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</si>
  <si>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</si>
  <si>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</si>
  <si>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</si>
  <si>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</si>
  <si>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</si>
  <si>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</si>
  <si>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</si>
  <si>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</si>
  <si>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</si>
  <si>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</si>
  <si>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</si>
  <si>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</si>
  <si>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</si>
  <si>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</si>
  <si>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</si>
  <si>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</si>
  <si>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</si>
  <si>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</si>
  <si>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</si>
  <si>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</si>
  <si>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</si>
  <si>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</si>
  <si>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</si>
  <si>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</si>
  <si>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</si>
  <si>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</si>
  <si>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</si>
  <si>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</si>
  <si>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</si>
  <si>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</si>
  <si>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</si>
  <si>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</si>
  <si>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</si>
  <si>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</si>
  <si>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</si>
  <si>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</si>
  <si>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</si>
  <si>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</si>
  <si>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</si>
  <si>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</si>
  <si>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</si>
  <si>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</si>
  <si>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</si>
  <si>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</si>
  <si>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</si>
  <si>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</si>
  <si>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</si>
  <si>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</si>
  <si>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</si>
  <si>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</si>
  <si>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</si>
  <si>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</si>
  <si>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</si>
  <si>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</si>
  <si>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</si>
  <si>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</si>
  <si>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</si>
  <si>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</si>
  <si>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</si>
  <si>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</si>
  <si>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</si>
  <si>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</si>
  <si>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</si>
  <si>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</si>
  <si>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</si>
  <si>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</si>
  <si>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</si>
  <si>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</si>
  <si>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</si>
  <si>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</si>
  <si>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</si>
  <si>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</si>
  <si>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</si>
  <si>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</si>
  <si>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</si>
  <si>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</si>
  <si>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</si>
  <si>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</si>
  <si>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</si>
  <si>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</si>
  <si>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</si>
  <si>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</si>
  <si>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</si>
  <si>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</si>
  <si>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</si>
  <si>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</si>
  <si>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</si>
  <si>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</si>
  <si>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</si>
  <si>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</si>
  <si>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</si>
  <si>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</si>
  <si>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</si>
  <si>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</si>
  <si>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</si>
  <si>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</si>
  <si>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</si>
  <si>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</si>
  <si>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</si>
  <si>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</si>
  <si>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</si>
  <si>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</si>
  <si>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</si>
  <si>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</si>
  <si>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</si>
  <si>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</si>
  <si>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</si>
  <si>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</si>
  <si>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</si>
  <si>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</si>
  <si>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</si>
  <si>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</si>
  <si>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</si>
  <si>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</si>
  <si>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</si>
  <si>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</si>
  <si>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</si>
  <si>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</si>
  <si>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</si>
  <si>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</si>
  <si>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</si>
  <si>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</si>
  <si>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</si>
  <si>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</si>
  <si>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</si>
  <si>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</si>
  <si>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</si>
  <si>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</si>
  <si>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</si>
  <si>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</si>
  <si>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</si>
  <si>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</si>
  <si>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</si>
  <si>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</si>
  <si>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</si>
  <si>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</si>
  <si>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</si>
  <si>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</si>
  <si>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</si>
  <si>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</si>
  <si>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</si>
  <si>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</si>
  <si>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</si>
  <si>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</si>
  <si>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</si>
  <si>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</si>
  <si>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</si>
  <si>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</si>
  <si>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</si>
  <si>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</si>
  <si>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</si>
  <si>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</si>
  <si>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</si>
  <si>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</si>
  <si>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</si>
  <si>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</si>
  <si>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</si>
  <si>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</si>
  <si>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</si>
  <si>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</si>
  <si>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</si>
  <si>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</si>
  <si>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</si>
  <si>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</si>
  <si>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</si>
  <si>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</si>
  <si>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</si>
  <si>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</si>
  <si>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</si>
  <si>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</si>
  <si>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</si>
  <si>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</si>
  <si>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</si>
  <si>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</si>
  <si>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</si>
  <si>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</si>
  <si>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</si>
  <si>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</si>
  <si>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</si>
  <si>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</si>
  <si>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</si>
  <si>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</si>
  <si>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</si>
  <si>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</si>
  <si>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</si>
  <si>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</si>
  <si>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</si>
  <si>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</si>
  <si>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</si>
  <si>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</si>
  <si>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</si>
  <si>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</si>
  <si>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</si>
  <si>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</si>
  <si>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</si>
  <si>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</si>
  <si>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</si>
  <si>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</si>
  <si>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</si>
  <si>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</si>
  <si>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</si>
  <si>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</si>
  <si>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</si>
  <si>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</si>
  <si>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</si>
  <si>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</si>
  <si>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</si>
  <si>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</si>
  <si>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</si>
  <si>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</si>
  <si>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</si>
  <si>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</si>
  <si>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</si>
  <si>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</si>
  <si>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</si>
  <si>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</si>
  <si>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</si>
  <si>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</si>
  <si>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</si>
  <si>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</si>
  <si>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</si>
  <si>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</si>
  <si>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</si>
  <si>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</si>
  <si>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</si>
  <si>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</si>
  <si>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</si>
  <si>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</si>
  <si>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</si>
  <si>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</si>
  <si>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</si>
  <si>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</si>
  <si>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</si>
  <si>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</si>
  <si>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</si>
  <si>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</si>
  <si>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</si>
  <si>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</si>
  <si>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</si>
  <si>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</si>
  <si>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</si>
  <si>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</si>
  <si>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</si>
  <si>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</si>
  <si>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</si>
  <si>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</si>
  <si>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</si>
  <si>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</si>
  <si>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</si>
  <si>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</si>
  <si>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</si>
  <si>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</si>
  <si>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</si>
  <si>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</si>
  <si>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</si>
  <si>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</si>
  <si>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</si>
  <si>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</si>
  <si>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</si>
  <si>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</si>
  <si>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</si>
  <si>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</si>
  <si>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</si>
  <si>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</si>
  <si>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</si>
  <si>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</si>
  <si>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</si>
  <si>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</si>
  <si>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</si>
  <si>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</si>
  <si>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</si>
  <si>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</si>
  <si>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</si>
  <si>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</si>
  <si>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</si>
  <si>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</si>
  <si>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</si>
  <si>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</si>
  <si>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</si>
  <si>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</si>
  <si>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</si>
  <si>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</si>
  <si>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</si>
  <si>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</si>
  <si>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</si>
  <si>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</si>
  <si>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</si>
  <si>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</si>
  <si>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</si>
  <si>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</si>
  <si>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</si>
  <si>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</si>
  <si>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</si>
  <si>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</si>
  <si>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</si>
  <si>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</si>
  <si>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</si>
  <si>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</si>
  <si>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</si>
  <si>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</si>
  <si>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</si>
  <si>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</si>
  <si>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</si>
  <si>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</si>
  <si>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</si>
  <si>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</si>
  <si>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</si>
  <si>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</si>
  <si>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</si>
  <si>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</si>
  <si>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</si>
  <si>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</si>
  <si>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</si>
  <si>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</si>
  <si>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</si>
  <si>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</si>
  <si>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</si>
  <si>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</si>
  <si>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</si>
  <si>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</si>
  <si>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</si>
  <si>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</si>
  <si>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</si>
  <si>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</si>
  <si>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</si>
  <si>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</si>
  <si>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</si>
  <si>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</si>
  <si>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</si>
  <si>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</si>
  <si>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</si>
  <si>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</si>
  <si>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</si>
  <si>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</si>
  <si>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</si>
  <si>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</si>
  <si>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</si>
  <si>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</si>
  <si>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</si>
  <si>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</si>
  <si>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</si>
  <si>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</si>
  <si>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</si>
  <si>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</si>
  <si>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</si>
  <si>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</si>
  <si>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</si>
  <si>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</si>
  <si>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</si>
  <si>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</si>
  <si>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</si>
  <si>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</si>
  <si>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</si>
  <si>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</si>
  <si>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</si>
  <si>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</si>
  <si>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</si>
  <si>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</si>
  <si>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</si>
  <si>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</si>
  <si>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</si>
  <si>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</si>
  <si>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</si>
  <si>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</si>
  <si>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</si>
  <si>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</si>
  <si>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</si>
  <si>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</si>
  <si>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</si>
  <si>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</si>
  <si>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</si>
  <si>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</si>
  <si>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</si>
  <si>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</si>
  <si>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</si>
  <si>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</si>
  <si>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</si>
  <si>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</si>
  <si>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</si>
  <si>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</si>
  <si>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</si>
  <si>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</si>
  <si>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</si>
  <si>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</si>
  <si>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</si>
  <si>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</si>
  <si>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</si>
  <si>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</si>
  <si>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</si>
  <si>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</si>
  <si>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</si>
  <si>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</si>
  <si>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</si>
  <si>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</si>
  <si>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</si>
  <si>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</si>
  <si>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</si>
  <si>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</si>
  <si>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</si>
  <si>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</si>
  <si>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</si>
  <si>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</si>
  <si>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</si>
  <si>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</si>
  <si>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</si>
  <si>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</si>
  <si>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</si>
  <si>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</si>
  <si>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</si>
  <si>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</si>
  <si>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</si>
  <si>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</si>
  <si>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</si>
  <si>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</si>
  <si>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</si>
  <si>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</si>
  <si>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</si>
  <si>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</si>
  <si>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</si>
  <si>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</si>
  <si>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</si>
  <si>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</si>
  <si>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</si>
  <si>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</si>
  <si>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</si>
  <si>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</si>
  <si>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</si>
  <si>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</si>
  <si>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</si>
  <si>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</si>
  <si>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</si>
  <si>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</si>
  <si>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</si>
  <si>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</si>
  <si>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</si>
  <si>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</si>
  <si>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</si>
  <si>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</si>
  <si>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</si>
  <si>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</si>
  <si>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</si>
  <si>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</si>
  <si>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</si>
  <si>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</si>
  <si>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</si>
  <si>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</si>
  <si>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</si>
  <si>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</si>
  <si>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</si>
  <si>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</si>
  <si>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</si>
  <si>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</si>
  <si>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</si>
  <si>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</si>
  <si>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</si>
  <si>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</si>
  <si>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</si>
  <si>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</si>
  <si>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</si>
  <si>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</si>
  <si>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</si>
  <si>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</si>
  <si>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</si>
  <si>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</si>
  <si>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</si>
  <si>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</si>
  <si>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</si>
  <si>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</si>
  <si>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</si>
  <si>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</si>
  <si>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</si>
  <si>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</si>
  <si>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</si>
  <si>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</si>
  <si>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</si>
  <si>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</si>
  <si>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</si>
  <si>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</si>
  <si>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</si>
  <si>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</si>
  <si>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</si>
  <si>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</si>
  <si>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</si>
  <si>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</si>
  <si>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</si>
  <si>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</si>
  <si>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</si>
  <si>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</si>
  <si>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</si>
  <si>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</si>
  <si>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</si>
  <si>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</si>
  <si>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</si>
  <si>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</si>
  <si>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</si>
  <si>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</si>
  <si>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</si>
  <si>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</si>
  <si>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</si>
  <si>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</si>
  <si>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</si>
  <si>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</si>
  <si>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</si>
  <si>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</si>
  <si>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</si>
  <si>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</si>
  <si>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</si>
  <si>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</si>
  <si>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</si>
  <si>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</si>
  <si>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</si>
  <si>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</si>
  <si>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</si>
  <si>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</si>
  <si>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</si>
  <si>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</si>
  <si>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</si>
  <si>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</si>
  <si>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</si>
  <si>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</si>
  <si>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</si>
  <si>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</si>
  <si>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</si>
  <si>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</si>
  <si>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</si>
  <si>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</si>
  <si>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</si>
  <si>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</si>
  <si>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</si>
  <si>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</si>
  <si>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</si>
  <si>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</si>
  <si>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</si>
  <si>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</si>
  <si>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</si>
  <si>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</si>
  <si>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</si>
  <si>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</si>
  <si>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</si>
  <si>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</si>
  <si>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</si>
  <si>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</si>
  <si>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</si>
  <si>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</si>
  <si>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</si>
  <si>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</si>
  <si>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</si>
  <si>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</si>
  <si>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</si>
  <si>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</si>
  <si>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</si>
  <si>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</si>
  <si>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</si>
  <si>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</si>
  <si>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</si>
  <si>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</si>
  <si>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</si>
  <si>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</si>
  <si>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</si>
  <si>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</si>
  <si>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</si>
  <si>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</si>
  <si>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</si>
  <si>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</si>
  <si>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</si>
  <si>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</si>
  <si>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</si>
  <si>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</si>
  <si>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</si>
  <si>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</si>
  <si>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</si>
  <si>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</si>
  <si>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</si>
  <si>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</si>
  <si>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</si>
  <si>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</si>
  <si>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</si>
  <si>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</si>
  <si>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</si>
  <si>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</si>
  <si>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</si>
  <si>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</si>
  <si>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</si>
  <si>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</si>
  <si>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</si>
  <si>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</si>
  <si>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</si>
  <si>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</si>
  <si>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</si>
  <si>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</si>
  <si>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</si>
  <si>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</si>
  <si>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</si>
  <si>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</si>
  <si>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</si>
  <si>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</si>
  <si>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</si>
  <si>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</si>
  <si>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</si>
  <si>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</si>
  <si>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</si>
  <si>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</si>
  <si>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</si>
  <si>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</si>
  <si>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</si>
  <si>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</si>
  <si>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</si>
  <si>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</si>
  <si>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</si>
  <si>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</si>
  <si>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</si>
  <si>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</si>
  <si>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</si>
  <si>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</si>
  <si>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</si>
  <si>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</si>
  <si>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</si>
  <si>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</si>
  <si>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</si>
  <si>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</si>
  <si>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</si>
  <si>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</si>
  <si>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</si>
  <si>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</si>
  <si>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</si>
  <si>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</si>
  <si>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</si>
  <si>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</si>
  <si>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</si>
  <si>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</si>
  <si>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</si>
  <si>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</si>
  <si>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</si>
  <si>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</si>
  <si>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</si>
  <si>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</si>
  <si>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</si>
  <si>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</si>
  <si>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</si>
  <si>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</si>
  <si>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</si>
  <si>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</si>
  <si>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</si>
  <si>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</si>
  <si>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</si>
  <si>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</si>
  <si>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</si>
  <si>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</si>
  <si>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</si>
  <si>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</si>
  <si>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</si>
  <si>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</si>
  <si>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</si>
  <si>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</si>
  <si>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</si>
  <si>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</si>
  <si>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</si>
  <si>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</si>
  <si>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</si>
  <si>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</si>
  <si>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</si>
  <si>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</si>
  <si>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</si>
  <si>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</si>
  <si>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</si>
  <si>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</si>
  <si>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</si>
  <si>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</si>
  <si>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</si>
  <si>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</si>
  <si>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</si>
  <si>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</si>
  <si>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</si>
  <si>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</si>
  <si>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</si>
  <si>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</si>
  <si>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</si>
  <si>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</si>
  <si>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</si>
  <si>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</si>
  <si>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</si>
  <si>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</si>
  <si>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</si>
  <si>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</si>
  <si>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</si>
  <si>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</si>
  <si>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</si>
  <si>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</si>
  <si>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</si>
  <si>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</si>
  <si>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</si>
  <si>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</si>
  <si>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</si>
  <si>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</si>
  <si>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</si>
  <si>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</si>
  <si>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</si>
  <si>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</si>
  <si>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</si>
  <si>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</si>
  <si>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</si>
  <si>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</si>
  <si>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</si>
  <si>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</si>
  <si>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</si>
  <si>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</si>
  <si>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</si>
  <si>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</si>
  <si>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</si>
  <si>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</si>
  <si>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</si>
  <si>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</si>
  <si>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</si>
  <si>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</si>
  <si>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</si>
  <si>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</si>
  <si>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</si>
  <si>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</si>
  <si>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</si>
  <si>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</si>
  <si>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</si>
  <si>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</si>
  <si>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</si>
  <si>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</si>
  <si>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</si>
  <si>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</si>
  <si>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</si>
  <si>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</si>
  <si>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</si>
  <si>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</si>
  <si>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</si>
  <si>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</si>
  <si>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</si>
  <si>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</si>
  <si>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</si>
  <si>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</si>
  <si>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</si>
  <si>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</si>
  <si>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</si>
  <si>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</si>
  <si>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</si>
  <si>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</si>
  <si>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</si>
  <si>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</si>
  <si>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</si>
  <si>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</si>
  <si>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</si>
  <si>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</si>
  <si>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</si>
  <si>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</si>
  <si>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</si>
  <si>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</si>
  <si>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</si>
  <si>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</si>
  <si>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</si>
  <si>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</si>
  <si>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</si>
  <si>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</si>
  <si>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</si>
  <si>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</si>
  <si>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</si>
  <si>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</si>
  <si>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</si>
  <si>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</si>
  <si>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</si>
  <si>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</si>
  <si>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</si>
  <si>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</si>
  <si>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</si>
  <si>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</si>
  <si>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</si>
  <si>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</si>
  <si>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</si>
  <si>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</si>
  <si>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</si>
  <si>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</si>
  <si>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</si>
  <si>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</si>
  <si>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</si>
  <si>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</si>
  <si>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</si>
  <si>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</si>
  <si>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</si>
  <si>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</si>
  <si>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</si>
  <si>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</si>
  <si>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</si>
  <si>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</si>
  <si>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</si>
  <si>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</si>
  <si>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</si>
  <si>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</si>
  <si>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</si>
  <si>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</si>
  <si>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</si>
  <si>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</si>
  <si>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</si>
  <si>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</si>
  <si>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</si>
  <si>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</si>
  <si>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</si>
  <si>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</si>
  <si>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</si>
  <si>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</si>
  <si>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</si>
  <si>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</si>
  <si>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</si>
  <si>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</si>
  <si>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</si>
  <si>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</si>
  <si>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</si>
  <si>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</si>
  <si>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</si>
  <si>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</si>
  <si>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</si>
  <si>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</si>
  <si>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</si>
  <si>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</si>
  <si>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</si>
  <si>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</si>
  <si>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</si>
  <si>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</si>
  <si>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</si>
  <si>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</si>
  <si>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</si>
  <si>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</si>
  <si>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</si>
  <si>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</si>
  <si>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</si>
  <si>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</si>
  <si>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</si>
  <si>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</si>
  <si>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</si>
  <si>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</si>
  <si>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</si>
  <si>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</si>
  <si>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</si>
  <si>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</si>
  <si>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</si>
  <si>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</si>
  <si>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</si>
  <si>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</si>
  <si>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</si>
  <si>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</si>
  <si>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</si>
  <si>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</si>
  <si>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</si>
  <si>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</si>
  <si>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</si>
  <si>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</si>
  <si>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</si>
  <si>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</si>
  <si>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</si>
  <si>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</si>
  <si>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</si>
  <si>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</si>
  <si>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</si>
  <si>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</si>
  <si>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</si>
  <si>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</si>
  <si>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</si>
  <si>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</si>
  <si>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</si>
  <si>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</si>
  <si>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</si>
  <si>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</si>
  <si>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</si>
  <si>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</si>
  <si>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</si>
  <si>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</si>
  <si>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</si>
  <si>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</si>
  <si>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</si>
  <si>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</si>
  <si>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</si>
  <si>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</si>
  <si>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</si>
  <si>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</si>
  <si>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</si>
  <si>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</si>
  <si>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</si>
  <si>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</si>
  <si>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</si>
  <si>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</si>
  <si>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</si>
  <si>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</si>
  <si>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</si>
  <si>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</si>
  <si>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</si>
  <si>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</si>
  <si>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</si>
  <si>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</si>
  <si>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</si>
  <si>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</si>
  <si>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</si>
  <si>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</si>
  <si>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</si>
  <si>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</si>
  <si>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</si>
  <si>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</si>
  <si>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</si>
  <si>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</si>
  <si>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</si>
  <si>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</si>
  <si>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</si>
  <si>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</si>
  <si>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</si>
  <si>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</si>
  <si>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</si>
  <si>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</si>
  <si>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</si>
  <si>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</si>
  <si>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</si>
  <si>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</si>
  <si>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</si>
  <si>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</si>
  <si>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</si>
  <si>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</si>
  <si>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</si>
  <si>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</si>
  <si>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</si>
  <si>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</si>
  <si>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</si>
  <si>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</si>
  <si>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</si>
  <si>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</si>
  <si>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</si>
  <si>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</si>
  <si>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</si>
  <si>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</si>
  <si>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</si>
  <si>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</si>
  <si>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</si>
  <si>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</si>
  <si>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</si>
  <si>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</si>
  <si>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</si>
  <si>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</si>
  <si>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</si>
  <si>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</si>
  <si>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</si>
  <si>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</si>
  <si>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</si>
  <si>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</si>
  <si>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</si>
  <si>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</si>
  <si>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</si>
  <si>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</si>
  <si>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</si>
  <si>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</si>
  <si>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</si>
  <si>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</si>
  <si>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</si>
  <si>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</si>
  <si>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</si>
  <si>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</si>
  <si>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</si>
  <si>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</si>
  <si>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</si>
  <si>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</si>
  <si>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</si>
  <si>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</si>
  <si>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</si>
  <si>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</si>
  <si>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</si>
  <si>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</si>
  <si>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</si>
  <si>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</si>
  <si>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</si>
  <si>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</si>
  <si>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</si>
  <si>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</si>
  <si>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</si>
  <si>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</si>
  <si>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</si>
  <si>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</si>
  <si>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</si>
  <si>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</si>
  <si>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</si>
  <si>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</si>
  <si>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</si>
  <si>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</si>
  <si>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</si>
  <si>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</si>
  <si>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</si>
  <si>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</si>
  <si>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</si>
  <si>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</si>
  <si>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</si>
  <si>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</si>
  <si>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</si>
  <si>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</si>
  <si>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</si>
  <si>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</si>
  <si>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</si>
  <si>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</si>
  <si>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</si>
  <si>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</si>
  <si>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</si>
  <si>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</si>
  <si>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</si>
  <si>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</si>
  <si>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</si>
  <si>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</si>
  <si>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</si>
  <si>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</si>
  <si>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</si>
  <si>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</si>
  <si>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</si>
  <si>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</si>
  <si>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</si>
  <si>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</si>
  <si>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</si>
  <si>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</si>
  <si>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</si>
  <si>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</si>
  <si>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</si>
  <si>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</si>
  <si>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</si>
  <si>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</si>
  <si>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</si>
  <si>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</si>
  <si>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</si>
  <si>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</si>
  <si>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</si>
  <si>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</si>
  <si>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</si>
  <si>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</si>
  <si>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</si>
  <si>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</si>
  <si>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</si>
  <si>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</si>
  <si>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</si>
  <si>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</si>
  <si>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</si>
  <si>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</si>
  <si>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</si>
  <si>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</si>
  <si>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</si>
  <si>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</si>
  <si>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</si>
  <si>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</si>
  <si>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</si>
  <si>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</si>
  <si>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</si>
  <si>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</si>
  <si>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</si>
  <si>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</si>
  <si>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</si>
  <si>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</si>
  <si>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</si>
  <si>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</si>
  <si>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</si>
  <si>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</si>
  <si>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</si>
  <si>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</si>
  <si>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</si>
  <si>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</si>
  <si>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</si>
  <si>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</si>
  <si>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</si>
  <si>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</si>
  <si>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</si>
  <si>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</si>
  <si>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</si>
  <si>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</si>
  <si>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</si>
  <si>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</si>
  <si>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</si>
  <si>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</si>
  <si>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</si>
  <si>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</si>
  <si>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</si>
  <si>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</si>
  <si>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</si>
  <si>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</si>
  <si>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</si>
  <si>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</si>
  <si>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</si>
  <si>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</si>
  <si>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</si>
  <si>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</si>
  <si>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</si>
  <si>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</si>
  <si>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</si>
  <si>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</si>
  <si>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</si>
  <si>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</si>
  <si>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</si>
  <si>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</si>
  <si>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</si>
  <si>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</si>
  <si>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</si>
  <si>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</si>
  <si>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</si>
  <si>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</si>
  <si>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</si>
  <si>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</si>
  <si>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</si>
  <si>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</si>
  <si>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</si>
  <si>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</si>
  <si>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</si>
  <si>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</si>
  <si>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</si>
  <si>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</si>
  <si>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</si>
  <si>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</si>
  <si>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</si>
  <si>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</si>
  <si>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</si>
  <si>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</si>
  <si>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</si>
  <si>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</si>
  <si>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</si>
  <si>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</si>
  <si>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</si>
  <si>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</si>
  <si>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</si>
  <si>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</si>
  <si>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</si>
  <si>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</si>
  <si>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</si>
  <si>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</si>
  <si>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</si>
  <si>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</si>
  <si>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</si>
  <si>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</si>
  <si>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</si>
  <si>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</si>
  <si>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</si>
  <si>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</si>
  <si>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</si>
  <si>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</si>
  <si>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</si>
  <si>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</si>
  <si>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</si>
  <si>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</si>
  <si>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</si>
  <si>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</si>
  <si>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</si>
  <si>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</si>
  <si>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</si>
  <si>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</si>
  <si>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</si>
  <si>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</si>
  <si>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</si>
  <si>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</si>
  <si>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</si>
  <si>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</si>
  <si>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</si>
  <si>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</si>
  <si>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</si>
  <si>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</si>
  <si>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</si>
  <si>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</si>
  <si>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</si>
  <si>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</si>
  <si>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</si>
  <si>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</si>
  <si>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</si>
  <si>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</si>
  <si>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</si>
  <si>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</si>
  <si>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</si>
  <si>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</si>
  <si>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</si>
  <si>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</si>
  <si>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</si>
  <si>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</si>
  <si>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</si>
  <si>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</si>
  <si>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</si>
  <si>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</si>
  <si>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</si>
  <si>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</si>
  <si>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</si>
  <si>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</si>
  <si>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</si>
  <si>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</si>
  <si>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</si>
  <si>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</si>
  <si>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</si>
  <si>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</si>
  <si>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</si>
  <si>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</si>
  <si>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</si>
  <si>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</si>
  <si>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</si>
  <si>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</si>
  <si>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</si>
  <si>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</si>
  <si>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</si>
  <si>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</si>
  <si>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</si>
  <si>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</si>
  <si>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</si>
  <si>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</si>
  <si>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</si>
  <si>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</si>
  <si>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</si>
  <si>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</si>
  <si>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</si>
  <si>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</si>
  <si>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</si>
  <si>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</si>
  <si>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</si>
  <si>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</si>
  <si>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</si>
  <si>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</si>
  <si>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</si>
  <si>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</si>
  <si>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</si>
  <si>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</si>
  <si>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</si>
  <si>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</si>
  <si>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</si>
  <si>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</si>
  <si>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</si>
  <si>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</si>
  <si>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</si>
  <si>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</si>
  <si>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</si>
  <si>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</si>
  <si>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</si>
  <si>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</si>
  <si>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</si>
  <si>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</si>
  <si>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</si>
  <si>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</si>
  <si>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</si>
  <si>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</si>
  <si>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</si>
  <si>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</si>
  <si>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</si>
  <si>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</si>
  <si>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</si>
  <si>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</si>
  <si>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</si>
  <si>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</si>
  <si>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</si>
  <si>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</si>
  <si>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</si>
  <si>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</si>
  <si>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</si>
  <si>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</si>
  <si>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</si>
  <si>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</si>
  <si>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</si>
  <si>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</si>
  <si>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</si>
  <si>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</si>
  <si>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</si>
  <si>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</si>
  <si>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</si>
  <si>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</si>
  <si>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</si>
  <si>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</si>
  <si>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</si>
  <si>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</si>
  <si>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</si>
  <si>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</si>
  <si>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</si>
  <si>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</si>
  <si>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</si>
  <si>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</si>
  <si>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</si>
  <si>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</si>
  <si>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</si>
  <si>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</si>
  <si>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</si>
  <si>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</si>
  <si>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</si>
  <si>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</si>
  <si>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</si>
  <si>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</si>
  <si>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</si>
  <si>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</si>
  <si>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</si>
  <si>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</si>
  <si>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</si>
  <si>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</si>
  <si>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</si>
  <si>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</si>
  <si>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</si>
  <si>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</si>
  <si>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</si>
  <si>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</si>
  <si>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</si>
  <si>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</si>
  <si>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</si>
  <si>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</si>
  <si>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</si>
  <si>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</si>
  <si>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</si>
  <si>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</si>
  <si>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</si>
  <si>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</si>
  <si>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</si>
  <si>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</si>
  <si>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</si>
  <si>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</si>
  <si>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</si>
  <si>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</si>
  <si>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</si>
  <si>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</si>
  <si>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</si>
  <si>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</si>
  <si>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</si>
  <si>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</si>
  <si>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</si>
  <si>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</si>
  <si>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</si>
  <si>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</si>
  <si>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</si>
  <si>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</si>
  <si>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</si>
  <si>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</si>
  <si>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</si>
  <si>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</si>
  <si>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</si>
  <si>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</si>
  <si>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</si>
  <si>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</si>
  <si>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</si>
  <si>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</si>
  <si>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</si>
  <si>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</si>
  <si>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</si>
  <si>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</si>
  <si>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</si>
  <si>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</si>
  <si>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</si>
  <si>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</si>
  <si>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</si>
  <si>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</si>
  <si>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</si>
  <si>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</si>
  <si>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</si>
  <si>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</si>
  <si>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</si>
  <si>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</si>
  <si>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</si>
  <si>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</si>
  <si>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</si>
  <si>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</si>
  <si>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</si>
  <si>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</si>
  <si>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</si>
  <si>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</si>
  <si>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</si>
  <si>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</si>
  <si>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</si>
  <si>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</si>
  <si>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</si>
  <si>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</si>
  <si>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</si>
  <si>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</si>
  <si>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</si>
  <si>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</si>
  <si>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</si>
  <si>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</si>
  <si>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</si>
  <si>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</si>
  <si>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</si>
  <si>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</si>
  <si>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</si>
  <si>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</si>
  <si>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</si>
  <si>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</si>
  <si>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</si>
  <si>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</si>
  <si>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</si>
  <si>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</si>
  <si>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</si>
  <si>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</si>
  <si>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</si>
  <si>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</si>
  <si>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</si>
  <si>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</si>
  <si>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</si>
  <si>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</si>
  <si>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</si>
  <si>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</si>
  <si>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</si>
  <si>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</si>
  <si>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</si>
  <si>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</si>
  <si>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</si>
  <si>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</si>
  <si>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</si>
  <si>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</si>
  <si>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</si>
  <si>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</si>
  <si>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</si>
  <si>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</si>
  <si>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</si>
  <si>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</si>
  <si>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</si>
  <si>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</si>
  <si>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</si>
  <si>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</si>
  <si>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</si>
  <si>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</si>
  <si>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</si>
  <si>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</si>
  <si>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</si>
  <si>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</si>
  <si>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</si>
  <si>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</si>
  <si>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</si>
  <si>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</si>
  <si>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</si>
  <si>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</si>
  <si>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</si>
  <si>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</si>
  <si>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</si>
  <si>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</si>
  <si>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</si>
  <si>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</si>
  <si>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</si>
  <si>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</si>
  <si>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</si>
  <si>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</si>
  <si>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</si>
  <si>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</si>
  <si>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</si>
  <si>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</si>
  <si>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</si>
  <si>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</si>
  <si>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</si>
  <si>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</si>
  <si>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</si>
  <si>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</si>
  <si>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</si>
  <si>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</si>
  <si>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</si>
  <si>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</si>
  <si>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</si>
  <si>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</si>
  <si>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</si>
  <si>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</si>
  <si>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</si>
  <si>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</si>
  <si>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</si>
  <si>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</si>
  <si>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</si>
  <si>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</si>
  <si>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</si>
  <si>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</si>
  <si>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</si>
  <si>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</si>
  <si>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</si>
  <si>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</si>
  <si>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</si>
  <si>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</si>
  <si>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</si>
  <si>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</si>
  <si>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</si>
  <si>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</si>
  <si>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</si>
  <si>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</si>
  <si>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</si>
  <si>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</si>
  <si>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</si>
  <si>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</si>
  <si>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</si>
  <si>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</si>
  <si>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</si>
  <si>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</si>
  <si>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</si>
  <si>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</si>
  <si>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</si>
  <si>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</si>
  <si>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</si>
  <si>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</si>
  <si>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</si>
  <si>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</si>
  <si>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</si>
  <si>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</si>
  <si>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</si>
  <si>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</si>
  <si>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</si>
  <si>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</si>
  <si>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</si>
  <si>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</si>
  <si>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</si>
  <si>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</si>
  <si>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</si>
  <si>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</si>
  <si>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</si>
  <si>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</si>
  <si>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</si>
  <si>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</si>
  <si>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</si>
  <si>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</si>
  <si>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</si>
  <si>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</si>
  <si>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</si>
  <si>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</si>
  <si>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</si>
  <si>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</si>
  <si>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</si>
  <si>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</si>
  <si>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</si>
  <si>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</si>
  <si>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</si>
  <si>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</si>
  <si>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</si>
  <si>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</si>
  <si>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</si>
  <si>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</si>
  <si>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</si>
  <si>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</si>
  <si>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</si>
  <si>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</si>
  <si>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</si>
  <si>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</si>
  <si>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</si>
  <si>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</si>
  <si>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</si>
  <si>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</si>
  <si>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</si>
  <si>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</si>
  <si>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</si>
  <si>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</si>
  <si>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</si>
  <si>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</si>
  <si>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</si>
  <si>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</si>
  <si>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</si>
  <si>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</si>
  <si>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</si>
  <si>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</si>
  <si>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</si>
  <si>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</si>
  <si>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</si>
  <si>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</si>
  <si>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</si>
  <si>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</si>
  <si>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</si>
  <si>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</si>
  <si>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</si>
  <si>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</si>
  <si>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</si>
  <si>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</si>
  <si>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</si>
  <si>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</si>
  <si>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</si>
  <si>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</si>
  <si>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</si>
  <si>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</si>
  <si>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</si>
  <si>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</si>
  <si>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</si>
  <si>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</si>
  <si>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</si>
  <si>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</si>
  <si>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</si>
  <si>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</si>
  <si>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</si>
  <si>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</si>
  <si>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</si>
  <si>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</si>
  <si>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</si>
  <si>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</si>
  <si>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</si>
  <si>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</si>
  <si>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</si>
  <si>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</si>
  <si>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</si>
  <si>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</si>
  <si>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</si>
  <si>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</si>
  <si>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</si>
  <si>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</si>
  <si>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</si>
  <si>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</si>
  <si>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</si>
  <si>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</si>
  <si>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</si>
  <si>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</si>
  <si>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</si>
  <si>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</si>
  <si>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</si>
  <si>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</si>
  <si>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</si>
  <si>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</si>
  <si>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</si>
  <si>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</si>
  <si>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</si>
  <si>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</si>
  <si>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</si>
  <si>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</si>
  <si>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</si>
  <si>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</si>
  <si>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</si>
  <si>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</si>
  <si>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</si>
  <si>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</si>
  <si>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</si>
  <si>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</si>
  <si>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</si>
  <si>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</si>
  <si>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</si>
  <si>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</si>
  <si>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</si>
  <si>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</si>
  <si>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</si>
  <si>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</si>
  <si>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</si>
  <si>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</si>
  <si>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</si>
  <si>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</si>
  <si>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</si>
  <si>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</si>
  <si>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</si>
  <si>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</si>
  <si>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</si>
  <si>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</si>
  <si>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</si>
  <si>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</si>
  <si>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</si>
  <si>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</si>
  <si>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</si>
  <si>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</si>
  <si>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</si>
  <si>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</si>
  <si>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</si>
  <si>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</si>
  <si>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</si>
  <si>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</si>
  <si>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</si>
  <si>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</si>
  <si>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</si>
  <si>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</si>
  <si>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</si>
  <si>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</si>
  <si>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</si>
  <si>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</si>
  <si>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</si>
  <si>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</si>
  <si>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</si>
  <si>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</si>
  <si>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</si>
  <si>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</si>
  <si>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</si>
  <si>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</si>
  <si>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</si>
  <si>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</si>
  <si>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</si>
  <si>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</si>
  <si>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</si>
  <si>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</si>
  <si>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</si>
  <si>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</si>
  <si>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</si>
  <si>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</si>
  <si>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</si>
  <si>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</si>
  <si>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</si>
  <si>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</si>
  <si>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</si>
  <si>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</si>
  <si>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</si>
  <si>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</si>
  <si>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</si>
  <si>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</si>
  <si>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</si>
  <si>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</si>
  <si>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</si>
  <si>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</si>
  <si>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</si>
  <si>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</si>
  <si>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</si>
  <si>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</si>
  <si>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</si>
  <si>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</si>
  <si>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</si>
  <si>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</si>
  <si>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</si>
  <si>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</si>
  <si>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</si>
  <si>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</si>
  <si>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</si>
  <si>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</si>
  <si>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</si>
  <si>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</si>
  <si>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</si>
  <si>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</si>
  <si>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</si>
  <si>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</si>
  <si>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</si>
  <si>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</si>
  <si>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</si>
  <si>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</si>
  <si>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</si>
  <si>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</si>
  <si>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</si>
  <si>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</si>
  <si>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</si>
  <si>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</si>
  <si>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</si>
  <si>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</si>
  <si>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</si>
  <si>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</si>
  <si>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</si>
  <si>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</si>
  <si>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</si>
  <si>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</si>
  <si>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</si>
  <si>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</si>
  <si>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</si>
  <si>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</si>
  <si>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</si>
  <si>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</si>
  <si>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</si>
  <si>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</si>
  <si>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</si>
  <si>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</si>
  <si>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</si>
  <si>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</si>
  <si>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</si>
  <si>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</si>
  <si>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</si>
  <si>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</si>
  <si>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</si>
  <si>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</si>
  <si>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</si>
  <si>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</si>
  <si>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</si>
  <si>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</si>
  <si>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</si>
  <si>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</si>
  <si>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</si>
  <si>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</si>
  <si>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</si>
  <si>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</si>
  <si>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</si>
  <si>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</si>
  <si>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</si>
  <si>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</si>
  <si>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</si>
  <si>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</si>
  <si>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</si>
  <si>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</si>
  <si>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</si>
  <si>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</si>
  <si>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</si>
  <si>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</si>
  <si>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</si>
  <si>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</si>
  <si>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</si>
  <si>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</si>
  <si>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</si>
  <si>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</si>
  <si>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</si>
  <si>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</si>
  <si>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</si>
  <si>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</si>
  <si>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</si>
  <si>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</si>
  <si>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</si>
  <si>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</si>
  <si>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</si>
  <si>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</si>
  <si>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</si>
  <si>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</si>
  <si>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</si>
  <si>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</si>
  <si>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</si>
  <si>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</si>
  <si>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</si>
  <si>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</si>
  <si>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</si>
  <si>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</si>
  <si>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</si>
  <si>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</si>
  <si>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</si>
  <si>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</si>
  <si>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</si>
  <si>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</si>
  <si>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</si>
  <si>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</si>
  <si>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</si>
  <si>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</si>
  <si>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</si>
  <si>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</si>
  <si>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</si>
  <si>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</si>
  <si>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</si>
  <si>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</si>
  <si>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</si>
  <si>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</si>
  <si>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</si>
  <si>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</si>
  <si>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</si>
  <si>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</si>
  <si>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</si>
  <si>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</si>
  <si>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</si>
  <si>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</si>
  <si>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</si>
  <si>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</si>
  <si>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</si>
  <si>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</si>
  <si>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</si>
  <si>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</si>
  <si>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</si>
  <si>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</si>
  <si>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</si>
  <si>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</si>
  <si>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</si>
  <si>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</si>
  <si>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</si>
  <si>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</si>
  <si>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</si>
  <si>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</si>
  <si>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</si>
  <si>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</si>
  <si>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</si>
  <si>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</si>
  <si>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</si>
  <si>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</si>
  <si>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</si>
  <si>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</si>
  <si>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</si>
  <si>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</si>
  <si>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</si>
  <si>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</si>
  <si>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</si>
  <si>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</si>
  <si>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</si>
  <si>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</si>
  <si>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</si>
  <si>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</si>
  <si>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</si>
  <si>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</si>
  <si>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</si>
  <si>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</si>
  <si>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</si>
  <si>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</si>
  <si>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</si>
  <si>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</si>
  <si>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</si>
  <si>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</si>
  <si>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</si>
  <si>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</si>
  <si>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</si>
  <si>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</si>
  <si>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</si>
  <si>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</si>
  <si>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</si>
  <si>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</si>
  <si>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</si>
  <si>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</si>
  <si>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</si>
  <si>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</si>
  <si>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</si>
  <si>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</si>
  <si>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</si>
  <si>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</si>
  <si>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</si>
  <si>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</si>
  <si>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</si>
  <si>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</si>
  <si>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</si>
  <si>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</si>
  <si>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</si>
  <si>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</si>
  <si>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</si>
  <si>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</si>
  <si>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</si>
  <si>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</si>
  <si>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</si>
  <si>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</si>
  <si>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</si>
  <si>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</si>
  <si>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</si>
  <si>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</si>
  <si>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</si>
  <si>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</si>
  <si>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</si>
  <si>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</si>
  <si>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</si>
  <si>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</si>
  <si>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</si>
  <si>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</si>
  <si>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</si>
  <si>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</si>
  <si>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</si>
  <si>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</si>
  <si>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</si>
  <si>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</si>
  <si>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</si>
  <si>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</si>
  <si>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</si>
  <si>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</si>
  <si>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</si>
  <si>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</si>
  <si>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</si>
  <si>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</si>
  <si>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</si>
  <si>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</si>
  <si>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</si>
  <si>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</si>
  <si>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</si>
  <si>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</si>
  <si>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</si>
  <si>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</si>
  <si>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</si>
  <si>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</si>
  <si>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</si>
  <si>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</si>
  <si>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</si>
  <si>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</si>
  <si>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</si>
  <si>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</si>
  <si>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</si>
  <si>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</si>
  <si>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</si>
  <si>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</si>
  <si>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</si>
  <si>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</si>
  <si>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</si>
  <si>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</si>
  <si>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</si>
  <si>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</si>
  <si>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</si>
  <si>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</si>
  <si>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</si>
  <si>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</si>
  <si>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</si>
  <si>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</si>
  <si>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</si>
  <si>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</si>
  <si>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</si>
  <si>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</si>
  <si>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</si>
  <si>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</si>
  <si>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</si>
  <si>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</si>
  <si>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</si>
  <si>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</si>
  <si>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</si>
  <si>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</si>
  <si>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</si>
  <si>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</si>
  <si>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</si>
  <si>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</si>
  <si>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</si>
  <si>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</si>
  <si>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</si>
  <si>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</si>
  <si>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</si>
  <si>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</si>
  <si>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</si>
  <si>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</si>
  <si>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</si>
  <si>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</si>
  <si>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</si>
  <si>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</si>
  <si>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</si>
  <si>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</si>
  <si>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</si>
  <si>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</si>
  <si>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</si>
  <si>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</si>
  <si>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</si>
  <si>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</si>
  <si>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</si>
  <si>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</si>
  <si>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</si>
  <si>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</si>
  <si>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</si>
  <si>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</si>
  <si>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</si>
  <si>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</si>
  <si>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</si>
  <si>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</si>
  <si>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</si>
  <si>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</si>
  <si>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</si>
  <si>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</si>
  <si>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</si>
  <si>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</si>
  <si>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</si>
  <si>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</si>
  <si>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</si>
  <si>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</si>
  <si>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</si>
  <si>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</si>
  <si>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</si>
  <si>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</si>
  <si>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</si>
  <si>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</si>
  <si>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</si>
  <si>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</si>
  <si>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</si>
  <si>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</si>
  <si>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</si>
  <si>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</si>
  <si>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</si>
  <si>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</si>
  <si>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</si>
  <si>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</si>
  <si>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</si>
  <si>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</si>
  <si>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</si>
  <si>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</si>
  <si>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</si>
  <si>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</si>
  <si>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</si>
  <si>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</si>
  <si>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</si>
  <si>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</si>
  <si>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</si>
  <si>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</si>
  <si>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</si>
  <si>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</si>
  <si>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</si>
  <si>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</si>
  <si>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</si>
  <si>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</si>
  <si>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</si>
  <si>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</si>
  <si>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</si>
  <si>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</si>
  <si>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</si>
  <si>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</si>
  <si>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</si>
  <si>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</si>
  <si>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</si>
  <si>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</si>
  <si>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</si>
  <si>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</si>
  <si>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</si>
  <si>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</si>
  <si>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</si>
  <si>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</si>
  <si>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</si>
  <si>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</si>
  <si>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</si>
  <si>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</si>
  <si>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</si>
  <si>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</si>
  <si>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</si>
  <si>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</si>
  <si>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</si>
  <si>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</si>
  <si>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</si>
  <si>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</si>
  <si>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</si>
  <si>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</si>
  <si>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</si>
  <si>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</si>
  <si>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</si>
  <si>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</si>
  <si>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</si>
  <si>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</si>
  <si>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</si>
  <si>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</si>
  <si>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</si>
  <si>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</si>
  <si>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</si>
  <si>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</si>
  <si>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</si>
  <si>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</si>
  <si>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</si>
  <si>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</si>
  <si>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</si>
  <si>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</si>
  <si>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</si>
  <si>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</si>
  <si>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</si>
  <si>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</si>
  <si>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</si>
  <si>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</si>
  <si>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</si>
  <si>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</si>
  <si>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</si>
  <si>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</si>
  <si>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</si>
  <si>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</si>
  <si>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</si>
  <si>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</si>
  <si>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</si>
  <si>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</si>
  <si>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</si>
  <si>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</si>
  <si>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</si>
  <si>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</si>
  <si>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</si>
  <si>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</si>
  <si>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</si>
  <si>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</si>
  <si>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</si>
  <si>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</si>
  <si>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</si>
  <si>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</si>
  <si>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</si>
  <si>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</si>
  <si>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</si>
  <si>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</si>
  <si>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</si>
  <si>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</si>
  <si>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</si>
  <si>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</si>
  <si>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</si>
  <si>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</si>
  <si>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</si>
  <si>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</si>
  <si>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</si>
  <si>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</si>
  <si>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</si>
  <si>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</si>
  <si>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</si>
  <si>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</si>
  <si>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</si>
  <si>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</si>
  <si>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</si>
  <si>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</si>
  <si>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</si>
  <si>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</si>
  <si>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</si>
  <si>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</si>
  <si>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</si>
  <si>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</si>
  <si>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</si>
  <si>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</si>
  <si>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</si>
  <si>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</si>
  <si>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</si>
  <si>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</si>
  <si>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</si>
  <si>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</si>
  <si>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</si>
  <si>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</si>
  <si>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</si>
  <si>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</si>
  <si>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</si>
  <si>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</si>
  <si>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</si>
  <si>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</si>
  <si>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</si>
  <si>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</si>
  <si>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</si>
  <si>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</si>
  <si>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</si>
  <si>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</si>
  <si>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</si>
  <si>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</si>
  <si>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</si>
  <si>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</si>
  <si>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</si>
  <si>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</si>
  <si>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</si>
  <si>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</si>
  <si>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</si>
  <si>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</si>
  <si>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</si>
  <si>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</si>
  <si>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</si>
  <si>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</si>
  <si>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</si>
  <si>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</si>
  <si>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</si>
  <si>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</si>
  <si>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</si>
  <si>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</si>
  <si>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</si>
  <si>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</si>
  <si>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</si>
  <si>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</si>
  <si>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</si>
  <si>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</si>
  <si>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</si>
  <si>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</si>
  <si>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</si>
  <si>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</si>
  <si>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</si>
  <si>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</si>
  <si>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</si>
  <si>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</si>
  <si>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</si>
  <si>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</si>
  <si>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</si>
  <si>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</si>
  <si>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</si>
  <si>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</si>
  <si>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</si>
  <si>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</si>
  <si>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</si>
  <si>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</si>
  <si>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</si>
  <si>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</si>
  <si>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</si>
  <si>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</si>
  <si>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</si>
  <si>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</si>
  <si>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</si>
  <si>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</si>
  <si>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</si>
  <si>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</si>
  <si>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</si>
  <si>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</si>
  <si>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</si>
  <si>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</si>
  <si>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</si>
  <si>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</si>
  <si>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</si>
  <si>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</si>
  <si>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</si>
  <si>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</si>
  <si>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</si>
  <si>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</si>
  <si>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</si>
  <si>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</si>
  <si>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</si>
  <si>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</si>
  <si>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</si>
  <si>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</si>
  <si>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</si>
  <si>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</si>
  <si>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</si>
  <si>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</si>
  <si>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</si>
  <si>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</si>
  <si>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</si>
  <si>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</si>
  <si>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</si>
  <si>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</si>
  <si>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</si>
  <si>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</si>
  <si>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</si>
  <si>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</si>
  <si>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</si>
  <si>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</si>
  <si>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</si>
  <si>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</si>
  <si>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</si>
  <si>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</si>
  <si>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</si>
  <si>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</si>
  <si>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</si>
  <si>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</si>
  <si>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</si>
  <si>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</si>
  <si>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</si>
  <si>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</si>
  <si>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</si>
  <si>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</si>
  <si>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</si>
  <si>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</si>
  <si>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</si>
  <si>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</si>
  <si>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</si>
  <si>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</si>
  <si>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</si>
  <si>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</si>
  <si>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</si>
  <si>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</si>
  <si>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</si>
  <si>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</si>
  <si>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</si>
  <si>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</si>
  <si>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</si>
  <si>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</si>
  <si>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</si>
  <si>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</si>
  <si>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</si>
  <si>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</si>
  <si>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</si>
  <si>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</si>
  <si>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</si>
  <si>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</si>
  <si>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</si>
  <si>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</si>
  <si>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</si>
  <si>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</si>
  <si>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</si>
  <si>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</si>
  <si>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</si>
  <si>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</si>
  <si>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</si>
  <si>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</si>
  <si>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</si>
  <si>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</si>
  <si>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</si>
  <si>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</si>
  <si>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</si>
  <si>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</si>
  <si>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</si>
  <si>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</si>
  <si>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</si>
  <si>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</si>
  <si>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</si>
  <si>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</si>
  <si>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</si>
  <si>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</si>
  <si>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</si>
  <si>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</si>
  <si>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</si>
  <si>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</si>
  <si>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</si>
  <si>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</si>
  <si>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</si>
  <si>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</si>
  <si>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</si>
  <si>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</si>
  <si>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</si>
  <si>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</si>
  <si>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</si>
  <si>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</si>
  <si>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</si>
  <si>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</si>
  <si>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</si>
  <si>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</si>
  <si>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</si>
  <si>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</si>
  <si>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</si>
  <si>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</si>
  <si>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</si>
  <si>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</si>
  <si>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</si>
  <si>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</si>
  <si>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</si>
  <si>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</si>
  <si>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</si>
  <si>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</si>
  <si>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</si>
  <si>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</si>
  <si>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</si>
  <si>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</si>
  <si>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</si>
  <si>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</si>
  <si>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</si>
  <si>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</si>
  <si>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</si>
  <si>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</si>
  <si>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</si>
  <si>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</si>
  <si>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</si>
  <si>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</si>
  <si>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</si>
  <si>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</si>
  <si>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</si>
  <si>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</si>
  <si>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</si>
  <si>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</si>
  <si>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</si>
  <si>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</si>
  <si>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</si>
  <si>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</si>
  <si>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</si>
  <si>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</si>
  <si>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</si>
  <si>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</si>
  <si>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</si>
  <si>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</si>
  <si>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</si>
  <si>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</si>
  <si>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</si>
  <si>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</si>
  <si>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</si>
  <si>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</si>
  <si>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</si>
  <si>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</si>
  <si>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</si>
  <si>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</si>
  <si>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</si>
  <si>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</si>
  <si>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</si>
  <si>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</si>
  <si>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</si>
  <si>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</si>
  <si>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</si>
  <si>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</si>
  <si>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</si>
  <si>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</si>
  <si>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</si>
  <si>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</si>
  <si>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</si>
  <si>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</si>
  <si>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</si>
  <si>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</si>
  <si>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</si>
  <si>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</si>
  <si>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</si>
  <si>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</si>
  <si>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</si>
  <si>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</si>
  <si>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</si>
  <si>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</si>
  <si>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</si>
  <si>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</si>
  <si>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</si>
  <si>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</si>
  <si>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</si>
  <si>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</si>
  <si>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</si>
  <si>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</si>
  <si>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</si>
  <si>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</si>
  <si>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</si>
  <si>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</si>
  <si>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</si>
  <si>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</si>
  <si>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</si>
  <si>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</si>
  <si>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</si>
  <si>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</si>
  <si>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</si>
  <si>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</si>
  <si>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</si>
  <si>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</si>
  <si>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</si>
  <si>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</si>
  <si>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</si>
  <si>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</si>
  <si>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</si>
  <si>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</si>
  <si>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</si>
  <si>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</si>
  <si>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</si>
  <si>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</si>
  <si>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</si>
  <si>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</si>
  <si>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</si>
  <si>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</si>
  <si>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</si>
  <si>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</si>
  <si>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</si>
  <si>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</si>
  <si>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</si>
  <si>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</si>
  <si>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</si>
  <si>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</si>
  <si>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</si>
  <si>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</si>
  <si>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</si>
  <si>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</si>
  <si>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</si>
  <si>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</si>
  <si>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</si>
  <si>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</si>
  <si>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</si>
  <si>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</si>
  <si>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</si>
  <si>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</si>
  <si>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</si>
  <si>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</si>
  <si>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</si>
  <si>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</si>
  <si>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</si>
  <si>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</si>
  <si>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</si>
  <si>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</si>
  <si>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</si>
  <si>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</si>
  <si>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</si>
  <si>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</si>
  <si>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</si>
  <si>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</si>
  <si>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</si>
  <si>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</si>
  <si>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</si>
  <si>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</si>
  <si>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</si>
  <si>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</si>
  <si>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</si>
  <si>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</si>
  <si>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</si>
  <si>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</si>
  <si>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</si>
  <si>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</si>
  <si>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</si>
  <si>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</si>
  <si>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</si>
  <si>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</si>
  <si>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</si>
  <si>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</si>
  <si>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</si>
  <si>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</si>
  <si>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</si>
  <si>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</si>
  <si>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</si>
  <si>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</si>
  <si>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</si>
  <si>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</si>
  <si>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</si>
  <si>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</si>
  <si>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</si>
  <si>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</si>
  <si>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</si>
  <si>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</si>
  <si>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</si>
  <si>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</si>
  <si>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</si>
  <si>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</si>
  <si>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</si>
  <si>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</si>
  <si>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</si>
  <si>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</si>
  <si>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</si>
  <si>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</si>
  <si>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</si>
  <si>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</si>
  <si>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</si>
  <si>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</si>
  <si>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</si>
  <si>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</si>
  <si>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</si>
  <si>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</si>
  <si>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</si>
  <si>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</si>
  <si>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</si>
  <si>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</si>
  <si>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</si>
  <si>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</si>
  <si>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</si>
  <si>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</si>
  <si>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</si>
  <si>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</si>
  <si>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</si>
  <si>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</si>
  <si>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</si>
  <si>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</si>
  <si>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</si>
  <si>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</si>
  <si>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</si>
  <si>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</si>
  <si>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</si>
  <si>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</si>
  <si>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</si>
  <si>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</si>
  <si>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</si>
  <si>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</si>
  <si>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</si>
  <si>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</si>
  <si>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</si>
  <si>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</si>
  <si>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</si>
  <si>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</si>
  <si>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</si>
  <si>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</si>
  <si>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</si>
  <si>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</si>
  <si>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</si>
  <si>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</si>
  <si>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</si>
  <si>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</si>
  <si>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</si>
  <si>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</si>
  <si>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</si>
  <si>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</si>
  <si>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</si>
  <si>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</si>
  <si>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</si>
  <si>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</si>
  <si>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</si>
  <si>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</si>
  <si>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</si>
  <si>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</si>
  <si>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</si>
  <si>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</si>
  <si>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</si>
  <si>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</si>
  <si>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</si>
  <si>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</si>
  <si>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</si>
  <si>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</si>
  <si>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</si>
  <si>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</si>
  <si>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</si>
  <si>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</si>
  <si>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</si>
  <si>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</si>
  <si>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</si>
  <si>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</si>
  <si>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</si>
  <si>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</si>
  <si>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</si>
  <si>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</si>
  <si>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</si>
  <si>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</si>
  <si>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</si>
  <si>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</si>
  <si>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</si>
  <si>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</si>
  <si>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</si>
  <si>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</si>
  <si>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</si>
  <si>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</si>
  <si>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</si>
  <si>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</si>
  <si>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</si>
  <si>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</si>
  <si>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</si>
  <si>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</si>
  <si>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</si>
  <si>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</si>
  <si>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</si>
  <si>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</si>
  <si>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</si>
  <si>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</si>
  <si>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</si>
  <si>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</si>
  <si>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</si>
  <si>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</si>
  <si>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</si>
  <si>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</si>
  <si>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</si>
  <si>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</si>
  <si>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</si>
  <si>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</si>
  <si>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</si>
  <si>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</si>
  <si>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</si>
  <si>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</si>
  <si>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</si>
  <si>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</si>
  <si>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</si>
  <si>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</si>
  <si>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</si>
  <si>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</si>
  <si>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</si>
  <si>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</si>
  <si>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</si>
  <si>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</si>
  <si>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</si>
  <si>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</si>
  <si>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</si>
  <si>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</si>
  <si>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</si>
  <si>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</si>
  <si>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</si>
  <si>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</si>
  <si>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</si>
  <si>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</si>
  <si>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</si>
  <si>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</si>
  <si>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</si>
  <si>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</si>
  <si>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</si>
  <si>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</si>
  <si>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</si>
  <si>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</si>
  <si>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</si>
  <si>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</si>
  <si>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</si>
  <si>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</si>
  <si>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</si>
  <si>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</si>
  <si>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</si>
  <si>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</si>
  <si>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</si>
  <si>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</si>
  <si>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</si>
  <si>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</si>
  <si>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</si>
  <si>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</si>
  <si>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</si>
  <si>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</si>
  <si>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</si>
  <si>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</si>
  <si>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</si>
  <si>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</si>
  <si>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</si>
  <si>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</si>
  <si>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</si>
  <si>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</si>
  <si>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</si>
  <si>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</si>
  <si>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</si>
  <si>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</si>
  <si>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</si>
  <si>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</si>
  <si>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</si>
  <si>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</si>
  <si>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</si>
  <si>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</si>
  <si>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</si>
  <si>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</si>
  <si>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</si>
  <si>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</si>
  <si>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</si>
  <si>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</si>
  <si>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</si>
  <si>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</si>
  <si>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</si>
  <si>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</si>
  <si>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</si>
  <si>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</si>
  <si>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</si>
  <si>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</si>
  <si>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</si>
  <si>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</si>
  <si>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</si>
  <si>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</si>
  <si>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</si>
  <si>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</si>
  <si>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</si>
  <si>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</si>
  <si>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</si>
  <si>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</si>
  <si>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</si>
  <si>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</si>
  <si>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</si>
  <si>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</si>
  <si>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</si>
  <si>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</si>
  <si>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</si>
  <si>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</si>
  <si>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</si>
  <si>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</si>
  <si>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</si>
  <si>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</si>
  <si>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</si>
  <si>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</si>
  <si>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</si>
  <si>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</si>
  <si>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</si>
  <si>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</si>
  <si>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</si>
  <si>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</si>
  <si>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</si>
  <si>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</si>
  <si>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</si>
  <si>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</si>
  <si>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</si>
  <si>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</si>
  <si>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</si>
  <si>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</si>
  <si>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</si>
  <si>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</si>
  <si>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</si>
  <si>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</si>
  <si>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</si>
  <si>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</si>
  <si>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</si>
  <si>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</si>
  <si>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</si>
  <si>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</si>
  <si>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</si>
  <si>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</si>
  <si>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</si>
  <si>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</si>
  <si>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</si>
  <si>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</si>
  <si>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</si>
  <si>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</si>
  <si>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</si>
  <si>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</si>
  <si>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</si>
  <si>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</si>
  <si>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</si>
  <si>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</si>
  <si>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</si>
  <si>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</si>
  <si>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</si>
  <si>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</si>
  <si>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</si>
  <si>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</si>
  <si>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</si>
  <si>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</si>
  <si>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</si>
  <si>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</si>
  <si>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</si>
  <si>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</si>
  <si>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</si>
  <si>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</si>
  <si>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</si>
  <si>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</si>
  <si>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</si>
  <si>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</si>
  <si>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</si>
  <si>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</si>
  <si>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</si>
  <si>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</si>
  <si>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</si>
  <si>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</si>
  <si>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</si>
  <si>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</si>
  <si>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</si>
  <si>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</si>
  <si>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</si>
  <si>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</si>
  <si>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</si>
  <si>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</si>
  <si>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</si>
  <si>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</si>
  <si>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</si>
  <si>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</si>
  <si>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</si>
  <si>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</si>
  <si>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</si>
  <si>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</si>
  <si>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</si>
  <si>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</si>
  <si>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</si>
  <si>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</si>
  <si>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</si>
  <si>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</si>
  <si>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</si>
  <si>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</si>
  <si>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</si>
  <si>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</si>
  <si>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</si>
  <si>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</si>
  <si>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</si>
  <si>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</si>
  <si>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</si>
  <si>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</si>
  <si>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</si>
  <si>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</si>
  <si>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</si>
  <si>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</si>
  <si>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</si>
  <si>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</si>
  <si>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</si>
  <si>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</si>
  <si>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</si>
  <si>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</si>
  <si>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</si>
  <si>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</si>
  <si>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</si>
  <si>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</si>
  <si>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</si>
  <si>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</si>
  <si>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</si>
  <si>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</si>
  <si>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</si>
  <si>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</si>
  <si>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</si>
  <si>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</si>
  <si>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</si>
  <si>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</si>
  <si>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</si>
  <si>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</si>
  <si>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</si>
  <si>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</si>
  <si>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</si>
  <si>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</si>
  <si>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</si>
  <si>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</si>
  <si>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</si>
  <si>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</si>
  <si>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</si>
  <si>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</si>
  <si>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</si>
  <si>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</si>
  <si>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</si>
  <si>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</si>
  <si>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</si>
  <si>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</si>
  <si>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</si>
  <si>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</si>
  <si>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</si>
  <si>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</si>
  <si>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</si>
  <si>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</si>
  <si>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</si>
  <si>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</si>
  <si>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</si>
  <si>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</si>
  <si>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</si>
  <si>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</si>
  <si>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</si>
  <si>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</si>
  <si>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</si>
  <si>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</si>
  <si>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</si>
  <si>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</si>
  <si>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</si>
  <si>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</si>
  <si>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</si>
  <si>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</si>
  <si>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</si>
  <si>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</si>
  <si>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</si>
  <si>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</si>
  <si>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</si>
  <si>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</si>
  <si>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</si>
  <si>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</si>
  <si>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</si>
  <si>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</si>
  <si>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</si>
  <si>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</si>
  <si>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</si>
  <si>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</si>
  <si>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</si>
  <si>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</si>
  <si>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</si>
  <si>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</si>
  <si>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</si>
  <si>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</si>
  <si>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</si>
  <si>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</si>
  <si>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</si>
  <si>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</si>
  <si>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</si>
  <si>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</si>
  <si>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</si>
  <si>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</si>
  <si>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</si>
  <si>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</si>
  <si>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</si>
  <si>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</si>
  <si>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</si>
  <si>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</si>
  <si>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</si>
  <si>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</si>
  <si>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</si>
  <si>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</si>
  <si>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</si>
  <si>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</si>
  <si>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</si>
  <si>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</si>
  <si>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</si>
  <si>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</si>
  <si>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</si>
  <si>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</si>
  <si>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</si>
  <si>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</si>
  <si>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</si>
  <si>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</si>
  <si>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</si>
  <si>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</si>
  <si>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</si>
  <si>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</si>
  <si>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</si>
  <si>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</si>
  <si>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</si>
  <si>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</si>
  <si>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</si>
  <si>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</si>
  <si>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</si>
  <si>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</si>
  <si>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</si>
  <si>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</si>
  <si>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</si>
  <si>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</si>
  <si>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</si>
  <si>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</si>
  <si>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</si>
  <si>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</si>
  <si>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</si>
  <si>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</si>
  <si>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</si>
  <si>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</si>
  <si>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</si>
  <si>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</si>
  <si>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</si>
  <si>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</si>
  <si>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</si>
  <si>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</si>
  <si>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</si>
  <si>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</si>
  <si>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</si>
  <si>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</si>
  <si>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</si>
  <si>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</si>
  <si>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</si>
  <si>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</si>
  <si>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</si>
  <si>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</si>
  <si>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</si>
  <si>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</si>
  <si>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</si>
  <si>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</si>
  <si>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</si>
  <si>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</si>
  <si>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</si>
  <si>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</si>
  <si>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</si>
  <si>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</si>
  <si>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</si>
  <si>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</si>
  <si>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</si>
  <si>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</si>
  <si>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</si>
  <si>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</si>
  <si>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</si>
  <si>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</si>
  <si>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</si>
  <si>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</si>
  <si>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</si>
  <si>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</si>
  <si>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</si>
  <si>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</si>
  <si>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</si>
  <si>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</si>
  <si>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</si>
  <si>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</si>
  <si>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</si>
  <si>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</si>
  <si>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</si>
  <si>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</si>
  <si>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</si>
  <si>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</si>
  <si>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</si>
  <si>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</si>
  <si>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</si>
  <si>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</si>
  <si>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</si>
  <si>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</si>
  <si>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</si>
  <si>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</si>
  <si>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</si>
  <si>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</si>
  <si>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</si>
  <si>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</si>
  <si>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</si>
  <si>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</si>
  <si>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</si>
  <si>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</si>
  <si>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</si>
  <si>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</si>
  <si>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</si>
  <si>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</si>
  <si>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</si>
  <si>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</si>
  <si>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</si>
  <si>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</si>
  <si>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</si>
  <si>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</si>
  <si>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</si>
  <si>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</si>
  <si>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</si>
  <si>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</si>
  <si>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</si>
  <si>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</si>
  <si>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</si>
  <si>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</si>
  <si>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</si>
  <si>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</si>
  <si>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</si>
  <si>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</si>
  <si>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</si>
  <si>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</si>
  <si>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</si>
  <si>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</si>
  <si>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</si>
  <si>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</si>
  <si>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</si>
  <si>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</si>
  <si>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</si>
  <si>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</si>
  <si>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</si>
  <si>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</si>
  <si>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</si>
  <si>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</si>
  <si>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</si>
  <si>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</si>
  <si>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</si>
  <si>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</si>
  <si>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</si>
  <si>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</si>
  <si>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</si>
  <si>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</si>
  <si>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</si>
  <si>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</si>
  <si>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</si>
  <si>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</si>
  <si>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</si>
  <si>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</si>
  <si>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</si>
  <si>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</si>
  <si>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</si>
  <si>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</si>
  <si>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</si>
  <si>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</si>
  <si>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</si>
  <si>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</si>
  <si>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</si>
  <si>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</si>
  <si>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</si>
  <si>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</si>
  <si>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</si>
  <si>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</si>
  <si>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</si>
  <si>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</si>
  <si>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</si>
  <si>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</si>
  <si>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</si>
  <si>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</si>
  <si>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</si>
  <si>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</si>
  <si>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</si>
  <si>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</si>
  <si>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</si>
  <si>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</si>
  <si>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</si>
  <si>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</si>
  <si>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</si>
  <si>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</si>
  <si>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</si>
  <si>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</si>
  <si>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</si>
  <si>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</si>
  <si>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</si>
  <si>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</si>
  <si>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</si>
  <si>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</si>
  <si>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</si>
  <si>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</si>
  <si>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</si>
  <si>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</si>
  <si>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</si>
  <si>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</si>
  <si>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</si>
  <si>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</si>
  <si>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</si>
  <si>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</si>
  <si>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</si>
  <si>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</si>
  <si>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</si>
  <si>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</si>
  <si>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</si>
  <si>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</si>
  <si>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</si>
  <si>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</si>
  <si>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</si>
  <si>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</si>
  <si>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</si>
  <si>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</si>
  <si>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</si>
  <si>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</si>
  <si>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</si>
  <si>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</si>
  <si>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</si>
  <si>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</si>
  <si>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</si>
  <si>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</si>
  <si>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</si>
  <si>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</si>
  <si>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</si>
  <si>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</si>
  <si>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</si>
  <si>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</si>
  <si>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</si>
  <si>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</si>
  <si>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</si>
  <si>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</si>
  <si>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</si>
  <si>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</si>
  <si>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</si>
  <si>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</si>
  <si>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</si>
  <si>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</si>
  <si>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</si>
  <si>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</si>
  <si>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</si>
  <si>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</si>
  <si>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</si>
  <si>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</si>
  <si>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</si>
  <si>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</si>
  <si>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</si>
  <si>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</si>
  <si>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</si>
  <si>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</si>
  <si>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</si>
  <si>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</si>
  <si>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</si>
  <si>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</si>
  <si>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</si>
  <si>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</si>
  <si>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</si>
  <si>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</si>
  <si>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</si>
  <si>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</si>
  <si>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</si>
  <si>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</si>
  <si>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</si>
  <si>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</si>
  <si>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</si>
  <si>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</si>
  <si>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</si>
  <si>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</si>
  <si>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</si>
  <si>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</si>
  <si>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</si>
  <si>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</si>
  <si>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</si>
  <si>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</si>
  <si>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</si>
  <si>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</si>
  <si>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</si>
  <si>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</si>
  <si>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</si>
  <si>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</si>
  <si>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</si>
  <si>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</si>
  <si>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</si>
  <si>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</si>
  <si>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</si>
  <si>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</si>
  <si>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</si>
  <si>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</si>
  <si>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</si>
  <si>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</si>
  <si>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</si>
  <si>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</si>
  <si>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</si>
  <si>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</si>
  <si>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</si>
  <si>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</si>
  <si>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</si>
  <si>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</si>
  <si>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</si>
  <si>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</si>
  <si>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</si>
  <si>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</si>
  <si>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</si>
  <si>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</si>
  <si>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</si>
  <si>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</si>
  <si>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</si>
  <si>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</si>
  <si>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</si>
  <si>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</si>
  <si>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</si>
  <si>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</si>
  <si>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</si>
  <si>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</si>
  <si>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</si>
  <si>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</si>
  <si>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</si>
  <si>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</si>
  <si>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</si>
  <si>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</si>
  <si>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</si>
  <si>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</si>
  <si>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</si>
  <si>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</si>
  <si>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</si>
  <si>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</si>
  <si>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</si>
  <si>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</si>
  <si>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</si>
  <si>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</si>
  <si>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</si>
  <si>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</si>
  <si>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</si>
  <si>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</si>
  <si>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</si>
  <si>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</si>
  <si>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</si>
  <si>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</si>
  <si>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</si>
  <si>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</si>
  <si>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</si>
  <si>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</si>
  <si>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</si>
  <si>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</si>
  <si>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</si>
  <si>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</si>
  <si>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</si>
  <si>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</si>
  <si>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</si>
  <si>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</si>
  <si>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</si>
  <si>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</si>
  <si>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</si>
  <si>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</si>
  <si>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</si>
  <si>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</si>
  <si>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</si>
  <si>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</si>
  <si>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</si>
  <si>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</si>
  <si>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</si>
  <si>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</si>
  <si>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</si>
  <si>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</si>
  <si>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</si>
  <si>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</si>
  <si>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</si>
  <si>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</si>
  <si>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</si>
  <si>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</si>
  <si>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</si>
  <si>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</si>
  <si>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</si>
  <si>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</si>
  <si>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</si>
  <si>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</si>
  <si>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</si>
  <si>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</si>
  <si>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</si>
  <si>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</si>
  <si>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</si>
  <si>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</si>
  <si>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</si>
  <si>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</si>
  <si>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</si>
  <si>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</si>
  <si>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</si>
  <si>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</si>
  <si>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</si>
  <si>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</si>
  <si>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</si>
  <si>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</si>
  <si>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</si>
  <si>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</si>
  <si>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</si>
  <si>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</si>
  <si>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</si>
  <si>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</si>
  <si>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</si>
  <si>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</si>
  <si>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</si>
  <si>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</si>
  <si>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</si>
  <si>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</si>
  <si>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</si>
  <si>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</si>
  <si>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</si>
  <si>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</si>
  <si>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</si>
  <si>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</si>
  <si>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</si>
  <si>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</si>
  <si>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</si>
  <si>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</si>
  <si>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</si>
  <si>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</si>
  <si>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</si>
  <si>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</si>
  <si>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</si>
  <si>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</si>
  <si>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</si>
  <si>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</si>
  <si>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</si>
  <si>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</si>
  <si>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</si>
  <si>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</si>
  <si>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</si>
  <si>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</si>
  <si>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</si>
  <si>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</si>
  <si>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</si>
  <si>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</si>
  <si>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</si>
  <si>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</si>
  <si>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</si>
  <si>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</si>
  <si>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</si>
  <si>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</si>
  <si>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</si>
  <si>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</si>
  <si>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</si>
  <si>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</si>
  <si>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</si>
  <si>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</si>
  <si>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</si>
  <si>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</si>
  <si>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</si>
  <si>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</si>
  <si>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</si>
  <si>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</si>
  <si>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</si>
  <si>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</si>
  <si>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</si>
  <si>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</si>
  <si>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</si>
  <si>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</si>
  <si>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</si>
  <si>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</si>
  <si>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</si>
  <si>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</si>
  <si>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</si>
  <si>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</si>
  <si>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</si>
  <si>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</si>
  <si>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</si>
  <si>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</si>
  <si>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</si>
  <si>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</si>
  <si>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</si>
  <si>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</si>
  <si>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</si>
  <si>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</si>
  <si>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</si>
  <si>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</si>
  <si>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</si>
  <si>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</si>
  <si>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</si>
  <si>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</si>
  <si>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</si>
  <si>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</si>
  <si>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</si>
  <si>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</si>
  <si>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</si>
  <si>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</si>
  <si>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</si>
  <si>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</si>
  <si>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</si>
  <si>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</si>
  <si>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</si>
  <si>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</si>
  <si>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</si>
  <si>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</si>
  <si>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</si>
  <si>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</si>
  <si>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</si>
  <si>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</si>
  <si>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</si>
  <si>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</si>
  <si>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</si>
  <si>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</si>
  <si>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</si>
  <si>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</si>
  <si>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</si>
  <si>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</si>
  <si>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</si>
  <si>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</si>
  <si>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</si>
  <si>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</si>
  <si>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</si>
  <si>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</si>
  <si>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</si>
  <si>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</si>
  <si>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</si>
  <si>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</si>
  <si>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</si>
  <si>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</si>
  <si>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</si>
  <si>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</si>
  <si>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</si>
  <si>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</si>
  <si>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</si>
  <si>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</si>
  <si>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</si>
  <si>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</si>
  <si>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</si>
  <si>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</si>
  <si>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</si>
  <si>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</si>
  <si>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</si>
  <si>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</si>
  <si>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</si>
  <si>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</si>
  <si>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</si>
  <si>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</si>
  <si>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</si>
  <si>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</si>
  <si>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</si>
  <si>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</si>
  <si>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</si>
  <si>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</si>
  <si>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</si>
  <si>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</si>
  <si>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</si>
  <si>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</si>
  <si>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</si>
  <si>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</si>
  <si>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</si>
  <si>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</si>
  <si>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</si>
  <si>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</si>
  <si>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</si>
  <si>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</si>
  <si>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</si>
  <si>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</si>
  <si>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</si>
  <si>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</si>
  <si>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</si>
  <si>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</si>
  <si>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</si>
  <si>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</si>
  <si>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</si>
  <si>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</si>
  <si>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</si>
  <si>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</si>
  <si>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</si>
  <si>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</si>
  <si>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</si>
  <si>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</si>
  <si>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</si>
  <si>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</si>
  <si>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</si>
  <si>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</si>
  <si>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</si>
  <si>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</si>
  <si>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</si>
  <si>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</si>
  <si>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</si>
  <si>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</si>
  <si>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</si>
  <si>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</si>
  <si>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</si>
  <si>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</si>
  <si>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</si>
  <si>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</si>
  <si>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</si>
  <si>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</si>
  <si>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</si>
  <si>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</si>
  <si>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</si>
  <si>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</si>
  <si>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</si>
  <si>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</si>
  <si>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</si>
  <si>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</si>
  <si>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</si>
  <si>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</si>
  <si>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</si>
  <si>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</si>
  <si>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</si>
  <si>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</si>
  <si>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</si>
  <si>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</si>
  <si>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</si>
  <si>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</si>
  <si>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</si>
  <si>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</si>
  <si>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</si>
  <si>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</si>
  <si>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</si>
  <si>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</si>
  <si>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</si>
  <si>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</si>
  <si>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</si>
  <si>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</si>
  <si>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</si>
  <si>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</si>
  <si>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</si>
  <si>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</si>
  <si>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</si>
  <si>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</si>
  <si>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</si>
  <si>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</si>
  <si>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</si>
  <si>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</si>
  <si>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</si>
  <si>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</si>
  <si>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</si>
  <si>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</si>
  <si>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</si>
  <si>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</si>
  <si>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</si>
  <si>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</si>
  <si>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</si>
  <si>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</si>
  <si>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</si>
  <si>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</si>
  <si>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</si>
  <si>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</si>
  <si>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</si>
  <si>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</si>
  <si>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</si>
  <si>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</si>
  <si>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</si>
  <si>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</si>
  <si>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</si>
  <si>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</si>
  <si>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</si>
  <si>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</si>
  <si>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</si>
  <si>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</si>
  <si>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</si>
  <si>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</si>
  <si>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</si>
  <si>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</si>
  <si>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</si>
  <si>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</si>
  <si>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</si>
  <si>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</si>
  <si>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</si>
  <si>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</si>
  <si>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</si>
  <si>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</si>
  <si>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</si>
  <si>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</si>
  <si>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</si>
  <si>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</si>
  <si>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</si>
  <si>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</si>
  <si>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</si>
  <si>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</si>
  <si>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</si>
  <si>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</si>
  <si>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</si>
  <si>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</si>
  <si>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</si>
  <si>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</si>
  <si>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</si>
  <si>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</si>
  <si>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</si>
  <si>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</si>
  <si>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</si>
  <si>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</si>
  <si>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</si>
  <si>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</si>
  <si>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</si>
  <si>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</si>
  <si>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</si>
  <si>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</si>
  <si>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</si>
  <si>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</si>
  <si>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</si>
  <si>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</si>
  <si>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</si>
  <si>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</si>
  <si>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</si>
  <si>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</si>
  <si>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</si>
  <si>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</si>
  <si>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</si>
  <si>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</si>
  <si>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</si>
  <si>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</si>
  <si>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</si>
  <si>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</si>
  <si>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</si>
  <si>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</si>
  <si>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</si>
  <si>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</si>
  <si>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</si>
  <si>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</si>
  <si>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</si>
  <si>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</si>
  <si>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</si>
  <si>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</si>
  <si>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</si>
  <si>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</si>
  <si>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</si>
  <si>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</si>
  <si>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</si>
  <si>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</si>
  <si>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</si>
  <si>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</si>
  <si>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</si>
  <si>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</si>
  <si>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</si>
  <si>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</si>
  <si>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</si>
  <si>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</si>
  <si>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</si>
  <si>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</si>
  <si>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</si>
  <si>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</si>
  <si>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</si>
  <si>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</si>
  <si>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</si>
  <si>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</si>
  <si>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</si>
  <si>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</si>
  <si>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</si>
  <si>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</si>
  <si>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</si>
  <si>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</si>
  <si>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</si>
  <si>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</si>
  <si>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</si>
  <si>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</si>
  <si>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</si>
  <si>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</si>
  <si>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</si>
  <si>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</si>
  <si>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</si>
  <si>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</si>
  <si>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</si>
  <si>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</si>
  <si>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</si>
  <si>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</si>
  <si>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</si>
  <si>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</si>
  <si>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</si>
  <si>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</si>
  <si>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</si>
  <si>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</si>
  <si>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</si>
  <si>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</si>
  <si>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</si>
  <si>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</si>
  <si>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</si>
  <si>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</si>
  <si>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</si>
  <si>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</si>
  <si>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</si>
  <si>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</si>
  <si>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</si>
  <si>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</si>
  <si>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</si>
  <si>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</si>
  <si>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</si>
  <si>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</si>
  <si>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</si>
  <si>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</si>
  <si>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</si>
  <si>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</si>
  <si>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</si>
  <si>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</si>
  <si>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</si>
  <si>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</si>
  <si>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</si>
  <si>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</si>
  <si>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</si>
  <si>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</si>
  <si>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</si>
  <si>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</si>
  <si>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</si>
  <si>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</si>
  <si>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</si>
  <si>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</si>
  <si>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</si>
  <si>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</si>
  <si>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</si>
  <si>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</si>
  <si>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</si>
  <si>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</si>
  <si>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</si>
  <si>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</si>
  <si>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</si>
  <si>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</si>
  <si>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</si>
  <si>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</si>
  <si>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</si>
  <si>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</si>
  <si>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</si>
  <si>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</si>
  <si>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</si>
  <si>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</si>
  <si>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</si>
  <si>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</si>
  <si>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</si>
  <si>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</si>
  <si>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</si>
  <si>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</si>
  <si>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</si>
  <si>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</si>
  <si>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</si>
  <si>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</si>
  <si>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</si>
  <si>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</si>
  <si>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</si>
  <si>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</si>
  <si>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</si>
  <si>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</si>
  <si>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</si>
  <si>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</si>
  <si>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</si>
  <si>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</si>
  <si>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</si>
  <si>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</si>
  <si>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</si>
  <si>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</si>
  <si>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</si>
  <si>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</si>
  <si>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</si>
  <si>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</si>
  <si>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</si>
  <si>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</si>
  <si>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</si>
  <si>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</si>
  <si>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</si>
  <si>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</si>
  <si>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</si>
  <si>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</si>
  <si>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</si>
  <si>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</si>
  <si>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</si>
  <si>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</si>
  <si>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</si>
  <si>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</si>
  <si>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</si>
  <si>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</si>
  <si>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</si>
  <si>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</si>
  <si>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</si>
  <si>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</si>
  <si>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</si>
  <si>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</si>
  <si>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</si>
  <si>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</si>
  <si>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</si>
  <si>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</si>
  <si>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</si>
  <si>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</si>
  <si>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</si>
  <si>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</si>
  <si>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</si>
  <si>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</si>
  <si>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</si>
  <si>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</si>
  <si>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</si>
  <si>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</si>
  <si>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</si>
  <si>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</si>
  <si>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</si>
  <si>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</si>
  <si>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</si>
  <si>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</si>
  <si>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</si>
  <si>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</si>
  <si>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</si>
  <si>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</si>
  <si>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</si>
  <si>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</si>
  <si>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</si>
  <si>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</si>
  <si>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</si>
  <si>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</si>
  <si>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</si>
  <si>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</si>
  <si>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</si>
  <si>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</si>
  <si>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</si>
  <si>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</si>
  <si>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</si>
  <si>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</si>
  <si>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</si>
  <si>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</si>
  <si>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</si>
  <si>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</si>
  <si>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</si>
  <si>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</si>
  <si>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</si>
  <si>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</si>
  <si>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</si>
  <si>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</si>
  <si>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</si>
  <si>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</si>
  <si>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</si>
  <si>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</si>
  <si>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</si>
  <si>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</si>
  <si>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</si>
  <si>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</si>
  <si>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</si>
  <si>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</si>
  <si>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</si>
  <si>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</si>
  <si>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</si>
  <si>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</si>
  <si>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</si>
  <si>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</si>
  <si>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</si>
  <si>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</si>
  <si>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</si>
  <si>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</si>
  <si>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</si>
  <si>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</si>
  <si>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</si>
  <si>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</si>
  <si>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</si>
  <si>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</si>
  <si>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</si>
  <si>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</si>
  <si>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</si>
  <si>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</si>
  <si>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</si>
  <si>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</si>
  <si>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</si>
  <si>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</si>
  <si>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</si>
  <si>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</si>
  <si>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</si>
  <si>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</si>
  <si>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</si>
  <si>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</si>
  <si>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</si>
  <si>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</si>
  <si>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</si>
  <si>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</si>
  <si>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</si>
  <si>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</si>
  <si>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</si>
  <si>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</si>
  <si>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</si>
  <si>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</si>
  <si>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</si>
  <si>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</si>
  <si>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</si>
  <si>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</si>
  <si>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</si>
  <si>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</si>
  <si>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</si>
  <si>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</si>
  <si>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</si>
  <si>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</si>
  <si>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</si>
  <si>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</si>
  <si>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</si>
  <si>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</si>
  <si>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</si>
  <si>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</si>
  <si>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</si>
  <si>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</si>
  <si>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</si>
  <si>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</si>
  <si>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</si>
  <si>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</si>
  <si>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</si>
  <si>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</si>
  <si>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</si>
  <si>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</si>
  <si>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</si>
  <si>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</si>
  <si>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</si>
  <si>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</si>
  <si>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</si>
  <si>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</si>
  <si>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</si>
  <si>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</si>
  <si>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</si>
  <si>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</si>
  <si>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</si>
  <si>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</si>
  <si>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</si>
  <si>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</si>
  <si>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</si>
  <si>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</si>
  <si>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</si>
  <si>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</si>
  <si>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</si>
  <si>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</si>
  <si>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</si>
  <si>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</si>
  <si>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</si>
  <si>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</si>
  <si>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</si>
  <si>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</si>
  <si>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</si>
  <si>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</si>
  <si>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</si>
  <si>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</si>
  <si>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</si>
  <si>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</si>
  <si>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</si>
  <si>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</si>
  <si>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</si>
  <si>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</si>
  <si>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</si>
  <si>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</si>
  <si>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</si>
  <si>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</si>
  <si>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</si>
  <si>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</si>
  <si>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</si>
  <si>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</si>
  <si>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</si>
  <si>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</si>
  <si>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</si>
  <si>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</si>
  <si>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</si>
  <si>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</si>
  <si>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</si>
  <si>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</si>
  <si>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</si>
  <si>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</si>
  <si>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</si>
  <si>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</si>
  <si>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</si>
  <si>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</si>
  <si>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</si>
  <si>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</si>
  <si>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</si>
  <si>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</si>
  <si>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</si>
  <si>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</si>
  <si>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</si>
  <si>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</si>
  <si>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</si>
  <si>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</si>
  <si>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</si>
  <si>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</si>
  <si>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</si>
  <si>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</si>
  <si>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</si>
  <si>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</si>
  <si>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</si>
  <si>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</si>
  <si>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</si>
  <si>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</si>
  <si>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</si>
  <si>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</si>
  <si>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</si>
  <si>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</si>
  <si>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</si>
  <si>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</si>
  <si>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</si>
  <si>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</si>
  <si>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</si>
  <si>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</si>
  <si>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</si>
  <si>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</si>
  <si>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</si>
  <si>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</si>
  <si>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</si>
  <si>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</si>
  <si>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</si>
  <si>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</si>
  <si>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</si>
  <si>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</si>
  <si>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</si>
  <si>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</si>
  <si>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</si>
  <si>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</si>
  <si>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</si>
  <si>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</si>
  <si>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</si>
  <si>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</si>
  <si>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</si>
  <si>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</si>
  <si>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</si>
  <si>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</si>
  <si>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</si>
  <si>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</si>
  <si>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</si>
  <si>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</si>
  <si>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</si>
  <si>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</si>
  <si>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</si>
  <si>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</si>
  <si>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</si>
  <si>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</si>
  <si>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</si>
  <si>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</si>
  <si>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</si>
  <si>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</si>
  <si>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</si>
  <si>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</si>
  <si>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</si>
  <si>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</si>
  <si>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</si>
  <si>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</si>
  <si>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</si>
  <si>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</si>
  <si>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</si>
  <si>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</si>
  <si>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</si>
  <si>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</si>
  <si>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</si>
  <si>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</si>
  <si>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</si>
  <si>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</si>
  <si>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</si>
  <si>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</si>
  <si>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</si>
  <si>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</si>
  <si>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</si>
  <si>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</si>
  <si>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</si>
  <si>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</si>
  <si>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</si>
  <si>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</si>
  <si>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</si>
  <si>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</si>
  <si>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</si>
  <si>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</si>
  <si>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</si>
  <si>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</si>
  <si>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</si>
  <si>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</si>
  <si>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</si>
  <si>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</si>
  <si>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</si>
  <si>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</si>
  <si>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</si>
  <si>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</si>
  <si>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</si>
  <si>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</si>
  <si>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</si>
  <si>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</si>
  <si>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</si>
  <si>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</si>
  <si>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</si>
  <si>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</si>
  <si>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</si>
  <si>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</si>
  <si>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</si>
  <si>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</si>
  <si>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</si>
  <si>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</si>
  <si>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</si>
  <si>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</si>
  <si>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</si>
  <si>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</si>
  <si>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</si>
  <si>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</si>
  <si>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</si>
  <si>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</si>
  <si>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</si>
  <si>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</si>
  <si>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</si>
  <si>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</si>
  <si>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</si>
  <si>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</si>
  <si>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</si>
  <si>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</si>
  <si>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</si>
  <si>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</si>
  <si>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</si>
  <si>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</si>
  <si>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</si>
  <si>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</si>
  <si>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</si>
  <si>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</si>
  <si>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</si>
  <si>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</si>
  <si>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</si>
  <si>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</si>
  <si>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</si>
  <si>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</si>
  <si>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</si>
  <si>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</si>
  <si>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</si>
  <si>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</si>
  <si>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</si>
  <si>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</si>
  <si>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</si>
  <si>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</si>
  <si>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</si>
  <si>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</si>
  <si>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</si>
  <si>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</si>
  <si>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</si>
  <si>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</si>
  <si>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</si>
  <si>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</si>
  <si>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</si>
  <si>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</si>
  <si>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</si>
  <si>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</si>
  <si>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</si>
  <si>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</si>
  <si>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</si>
  <si>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</si>
  <si>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</si>
  <si>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</si>
  <si>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</si>
  <si>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</si>
  <si>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</si>
  <si>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</si>
  <si>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</si>
  <si>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</si>
  <si>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</si>
  <si>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</si>
  <si>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</si>
  <si>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</si>
  <si>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</si>
  <si>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</si>
  <si>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</si>
  <si>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</si>
  <si>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</si>
  <si>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</si>
  <si>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</si>
  <si>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</si>
  <si>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</si>
  <si>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</si>
  <si>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</si>
  <si>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</si>
  <si>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</si>
  <si>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</si>
  <si>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</si>
  <si>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</si>
  <si>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</si>
  <si>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</si>
  <si>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</si>
  <si>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</si>
  <si>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</si>
  <si>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</si>
  <si>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</si>
  <si>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</si>
  <si>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</si>
  <si>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</si>
  <si>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</si>
  <si>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</si>
  <si>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</si>
  <si>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</si>
  <si>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</si>
  <si>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</si>
  <si>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</si>
  <si>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</si>
  <si>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</si>
  <si>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</si>
  <si>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</si>
  <si>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</si>
  <si>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</si>
  <si>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</si>
  <si>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</si>
  <si>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</si>
  <si>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</si>
  <si>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</si>
  <si>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</si>
  <si>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</si>
  <si>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</si>
  <si>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</si>
  <si>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</si>
  <si>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</si>
  <si>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</si>
  <si>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</si>
  <si>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</si>
  <si>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</si>
  <si>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</si>
  <si>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</si>
  <si>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</si>
  <si>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</si>
  <si>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</si>
  <si>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</si>
  <si>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</si>
  <si>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</si>
  <si>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</si>
  <si>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</si>
  <si>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</si>
  <si>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</si>
  <si>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</si>
  <si>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</si>
  <si>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</si>
  <si>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</si>
  <si>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</si>
  <si>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</si>
  <si>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</si>
  <si>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</si>
  <si>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</si>
  <si>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</si>
  <si>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</si>
  <si>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</si>
  <si>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</si>
  <si>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</si>
  <si>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</si>
  <si>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</si>
  <si>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</si>
  <si>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</si>
  <si>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</si>
  <si>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</si>
  <si>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</si>
  <si>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</si>
  <si>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</si>
  <si>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</si>
  <si>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</si>
  <si>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</si>
  <si>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</si>
  <si>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</si>
  <si>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</si>
  <si>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</si>
  <si>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</si>
  <si>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</si>
  <si>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</si>
  <si>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</si>
  <si>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</si>
  <si>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</si>
  <si>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</si>
  <si>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</si>
  <si>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</si>
  <si>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</si>
  <si>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</si>
  <si>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</si>
  <si>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</si>
  <si>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</si>
  <si>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</si>
  <si>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</si>
  <si>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</si>
  <si>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</si>
  <si>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</si>
  <si>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</si>
  <si>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</si>
  <si>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</si>
  <si>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</si>
  <si>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</si>
  <si>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</si>
  <si>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</si>
  <si>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</si>
  <si>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</si>
  <si>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</si>
  <si>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</si>
  <si>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</si>
  <si>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</si>
  <si>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</si>
  <si>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</si>
  <si>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</si>
  <si>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</si>
  <si>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</si>
  <si>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</si>
  <si>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</si>
  <si>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</si>
  <si>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</si>
  <si>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</si>
  <si>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</si>
  <si>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</si>
  <si>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</si>
  <si>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</si>
  <si>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</si>
  <si>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</si>
  <si>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</si>
  <si>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</si>
  <si>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</si>
  <si>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</si>
  <si>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</si>
  <si>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</si>
  <si>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</si>
  <si>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</si>
  <si>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</si>
  <si>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</si>
  <si>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</si>
  <si>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</si>
  <si>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</si>
  <si>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</si>
  <si>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</si>
  <si>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</si>
  <si>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</si>
  <si>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</si>
  <si>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</si>
  <si>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</si>
  <si>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</si>
  <si>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</si>
  <si>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</si>
  <si>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</si>
  <si>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</si>
  <si>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</si>
  <si>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</si>
  <si>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</si>
  <si>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</si>
  <si>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</si>
  <si>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</si>
  <si>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</si>
  <si>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</si>
  <si>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</si>
  <si>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</si>
  <si>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</si>
  <si>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</si>
  <si>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</si>
  <si>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</si>
  <si>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</si>
  <si>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</si>
  <si>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</si>
  <si>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</si>
  <si>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</si>
  <si>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</si>
  <si>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</si>
  <si>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</si>
  <si>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</si>
  <si>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</si>
  <si>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</si>
  <si>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</si>
  <si>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</si>
  <si>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</si>
  <si>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</si>
  <si>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</si>
  <si>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</si>
  <si>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</si>
  <si>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</si>
  <si>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</si>
  <si>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</si>
  <si>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</si>
  <si>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</si>
  <si>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</si>
  <si>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</si>
  <si>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</si>
  <si>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</si>
  <si>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</si>
  <si>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</si>
  <si>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</si>
  <si>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</si>
  <si>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</si>
  <si>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</si>
  <si>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</si>
  <si>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</si>
  <si>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</si>
  <si>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</si>
  <si>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</si>
  <si>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</si>
  <si>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</si>
  <si>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</si>
  <si>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</si>
  <si>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</si>
  <si>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</si>
  <si>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</si>
  <si>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</si>
  <si>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</si>
  <si>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</si>
  <si>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</si>
  <si>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</si>
  <si>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</si>
  <si>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</si>
  <si>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</si>
  <si>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</si>
  <si>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</si>
  <si>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</si>
  <si>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</si>
  <si>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</si>
  <si>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</si>
  <si>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</si>
  <si>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</si>
  <si>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</si>
  <si>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</si>
  <si>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</si>
  <si>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</si>
  <si>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</si>
  <si>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</si>
  <si>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</si>
  <si>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</si>
  <si>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</si>
  <si>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</si>
  <si>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</si>
  <si>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</si>
  <si>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</si>
  <si>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</si>
  <si>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</si>
  <si>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</si>
  <si>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</si>
  <si>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</si>
  <si>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</si>
  <si>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</si>
  <si>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</si>
  <si>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</si>
  <si>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</si>
  <si>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</si>
  <si>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</si>
  <si>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</si>
  <si>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</si>
  <si>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</si>
  <si>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</si>
  <si>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</si>
  <si>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</si>
  <si>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</si>
  <si>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</si>
  <si>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</si>
  <si>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</si>
  <si>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</si>
  <si>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</si>
  <si>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</si>
  <si>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</si>
  <si>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</si>
  <si>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</si>
  <si>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</si>
  <si>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</si>
  <si>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</si>
  <si>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</si>
  <si>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</si>
  <si>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</si>
  <si>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</si>
  <si>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</si>
  <si>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</si>
  <si>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</si>
  <si>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</si>
  <si>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</si>
  <si>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</si>
  <si>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</si>
  <si>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</si>
  <si>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</si>
  <si>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</si>
  <si>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</si>
  <si>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</si>
  <si>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</si>
  <si>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</si>
  <si>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</si>
  <si>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</si>
  <si>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</si>
  <si>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</si>
  <si>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</si>
  <si>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</si>
  <si>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</si>
  <si>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</si>
  <si>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</si>
  <si>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</si>
  <si>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</si>
  <si>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</si>
  <si>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</si>
  <si>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</si>
  <si>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</si>
  <si>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</si>
  <si>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</si>
  <si>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</si>
  <si>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</si>
  <si>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</si>
  <si>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</si>
  <si>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</si>
  <si>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</si>
  <si>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</si>
  <si>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</si>
  <si>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</si>
  <si>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</si>
  <si>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</si>
  <si>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</si>
  <si>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</si>
  <si>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</si>
  <si>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</si>
  <si>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</si>
  <si>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</si>
  <si>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</si>
  <si>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</si>
  <si>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</si>
  <si>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</si>
  <si>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</si>
  <si>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</si>
  <si>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</si>
  <si>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</si>
  <si>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</si>
  <si>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</si>
  <si>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</si>
  <si>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</si>
  <si>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</si>
  <si>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</si>
  <si>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</si>
  <si>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</si>
  <si>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</si>
  <si>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</si>
  <si>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</si>
  <si>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</si>
  <si>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</si>
  <si>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</si>
  <si>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</si>
  <si>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</si>
  <si>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</si>
  <si>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</si>
  <si>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</si>
  <si>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</si>
  <si>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</si>
  <si>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</si>
  <si>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</si>
  <si>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</si>
  <si>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</si>
  <si>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</si>
  <si>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</si>
  <si>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</si>
  <si>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</si>
  <si>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</si>
  <si>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</si>
  <si>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</si>
  <si>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</si>
  <si>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</si>
  <si>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</si>
  <si>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</si>
  <si>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</si>
  <si>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</si>
  <si>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</si>
  <si>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</si>
  <si>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</si>
  <si>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</si>
  <si>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</si>
  <si>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</si>
  <si>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</si>
  <si>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</si>
  <si>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</si>
  <si>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</si>
  <si>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</si>
  <si>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</si>
  <si>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</si>
  <si>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</si>
  <si>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</si>
  <si>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</si>
  <si>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</si>
  <si>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</si>
  <si>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</si>
  <si>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</si>
  <si>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</si>
  <si>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</si>
  <si>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</si>
  <si>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</si>
  <si>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</si>
  <si>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</si>
  <si>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</si>
  <si>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</si>
  <si>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</si>
  <si>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</si>
  <si>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</si>
  <si>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</si>
  <si>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</si>
  <si>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</si>
  <si>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</si>
  <si>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</si>
  <si>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</si>
  <si>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</si>
  <si>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</si>
  <si>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</si>
  <si>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</si>
  <si>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</si>
  <si>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</si>
  <si>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</si>
  <si>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</si>
  <si>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</si>
  <si>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</si>
  <si>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</si>
  <si>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</si>
  <si>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</si>
  <si>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</si>
  <si>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</si>
  <si>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</si>
  <si>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</si>
  <si>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</si>
  <si>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</si>
  <si>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</si>
  <si>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</si>
  <si>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</si>
  <si>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</si>
  <si>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</si>
  <si>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</si>
  <si>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</si>
  <si>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</si>
  <si>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</si>
  <si>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</si>
  <si>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</si>
  <si>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</si>
  <si>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</si>
  <si>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</si>
  <si>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</si>
  <si>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</si>
  <si>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</si>
  <si>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</si>
  <si>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</si>
  <si>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</si>
  <si>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</si>
  <si>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</si>
  <si>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</si>
  <si>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</si>
  <si>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</si>
  <si>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</si>
  <si>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</si>
  <si>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</si>
  <si>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</si>
  <si>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</si>
  <si>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</si>
  <si>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</si>
  <si>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</si>
  <si>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</si>
  <si>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</si>
  <si>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</si>
  <si>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</si>
  <si>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</si>
  <si>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</si>
  <si>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</si>
  <si>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</si>
  <si>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</si>
  <si>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</si>
  <si>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</si>
  <si>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</si>
  <si>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</si>
  <si>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</si>
  <si>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</si>
  <si>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</si>
  <si>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</si>
  <si>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</si>
  <si>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</si>
  <si>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</si>
  <si>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</si>
  <si>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</si>
  <si>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</si>
  <si>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</si>
  <si>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</si>
  <si>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</si>
  <si>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</si>
  <si>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</si>
  <si>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</si>
  <si>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</si>
  <si>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</si>
  <si>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</si>
  <si>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</si>
  <si>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</si>
  <si>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</si>
  <si>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</si>
  <si>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</si>
  <si>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</si>
  <si>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</si>
  <si>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</si>
  <si>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</si>
  <si>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</si>
  <si>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</si>
  <si>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</si>
  <si>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</si>
  <si>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</si>
  <si>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</si>
  <si>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</si>
  <si>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</si>
  <si>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</si>
  <si>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</si>
  <si>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</si>
  <si>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</si>
  <si>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</si>
  <si>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</si>
  <si>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</si>
  <si>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</si>
  <si>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</si>
  <si>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</si>
  <si>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</si>
  <si>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</si>
  <si>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</si>
  <si>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</si>
  <si>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</si>
  <si>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</si>
  <si>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</si>
  <si>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</si>
  <si>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</si>
  <si>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</si>
  <si>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</si>
  <si>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</si>
  <si>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</si>
  <si>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</si>
  <si>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</si>
  <si>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</si>
  <si>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</si>
  <si>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</si>
  <si>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</si>
  <si>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</si>
  <si>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</si>
  <si>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</si>
  <si>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</si>
  <si>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</si>
  <si>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</si>
  <si>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</si>
  <si>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</si>
  <si>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</si>
  <si>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</si>
  <si>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</si>
  <si>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</si>
  <si>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</si>
  <si>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</si>
  <si>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</si>
  <si>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</si>
  <si>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</si>
  <si>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</si>
  <si>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</si>
  <si>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</si>
  <si>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</si>
  <si>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</si>
  <si>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</si>
  <si>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</si>
  <si>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</si>
  <si>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</si>
  <si>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</si>
  <si>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</si>
  <si>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</si>
  <si>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</si>
  <si>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</si>
  <si>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</si>
  <si>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</si>
  <si>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</si>
  <si>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</si>
  <si>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</si>
  <si>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</si>
  <si>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</si>
  <si>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</si>
  <si>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</si>
  <si>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</si>
  <si>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</si>
  <si>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</si>
  <si>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</si>
  <si>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</si>
  <si>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</si>
  <si>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</si>
  <si>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</si>
  <si>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</si>
  <si>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</si>
  <si>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</si>
  <si>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</si>
  <si>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</si>
  <si>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</si>
  <si>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</si>
  <si>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</si>
  <si>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</si>
  <si>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</si>
  <si>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</si>
  <si>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</si>
  <si>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</si>
  <si>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</si>
  <si>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</si>
  <si>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</si>
  <si>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</si>
  <si>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</si>
  <si>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</si>
  <si>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</si>
  <si>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</si>
  <si>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</si>
  <si>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</si>
  <si>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</si>
  <si>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</si>
  <si>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</si>
  <si>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</si>
  <si>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</si>
  <si>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</si>
  <si>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</si>
  <si>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</si>
  <si>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</si>
  <si>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</si>
  <si>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</si>
  <si>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</si>
  <si>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</si>
  <si>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</si>
  <si>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</si>
  <si>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</si>
  <si>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</si>
  <si>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</si>
  <si>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</si>
  <si>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</si>
  <si>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</si>
  <si>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</si>
  <si>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</si>
  <si>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</si>
  <si>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</si>
  <si>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</si>
  <si>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</si>
  <si>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</si>
  <si>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</si>
  <si>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</si>
  <si>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</si>
  <si>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</si>
  <si>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</si>
  <si>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</si>
  <si>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</si>
  <si>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</si>
  <si>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</si>
  <si>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</si>
  <si>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</si>
  <si>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</si>
  <si>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</si>
  <si>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</si>
  <si>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</si>
  <si>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</si>
  <si>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</si>
  <si>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</si>
  <si>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</si>
  <si>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</si>
  <si>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</si>
  <si>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</si>
  <si>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</si>
  <si>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</si>
  <si>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</si>
  <si>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</si>
  <si>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</si>
  <si>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</si>
  <si>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</si>
  <si>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</si>
  <si>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</si>
  <si>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</si>
  <si>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</si>
  <si>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</si>
  <si>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</si>
  <si>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</si>
  <si>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</si>
  <si>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</si>
  <si>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</si>
  <si>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</si>
  <si>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</si>
  <si>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</si>
  <si>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</si>
  <si>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</si>
  <si>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</si>
  <si>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</si>
  <si>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</si>
  <si>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</si>
  <si>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</si>
  <si>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</si>
  <si>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</si>
  <si>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</si>
  <si>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</si>
  <si>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</si>
  <si>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</si>
  <si>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</si>
  <si>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</si>
  <si>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</si>
  <si>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</si>
  <si>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</si>
  <si>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</si>
  <si>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</si>
  <si>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</si>
  <si>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</si>
  <si>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</si>
  <si>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</si>
  <si>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</si>
  <si>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</si>
  <si>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</si>
  <si>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</si>
  <si>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</si>
  <si>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</si>
  <si>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</si>
  <si>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</si>
  <si>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</si>
  <si>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</si>
  <si>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</si>
  <si>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</si>
  <si>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</si>
  <si>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</si>
  <si>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</si>
  <si>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</si>
  <si>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</si>
  <si>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</si>
  <si>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</si>
  <si>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</si>
  <si>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</si>
  <si>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</si>
  <si>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</si>
  <si>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</si>
  <si>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</si>
  <si>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</si>
  <si>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</si>
  <si>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</si>
  <si>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</si>
  <si>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</si>
  <si>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</si>
  <si>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</si>
  <si>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</si>
  <si>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</si>
  <si>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</si>
  <si>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</si>
  <si>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</si>
  <si>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</si>
  <si>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</si>
  <si>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</si>
  <si>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</si>
  <si>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</si>
  <si>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</si>
  <si>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</si>
  <si>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</si>
  <si>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</si>
  <si>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</si>
  <si>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</si>
  <si>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</si>
  <si>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</si>
  <si>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</si>
  <si>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</si>
  <si>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</si>
  <si>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</si>
  <si>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</si>
  <si>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</si>
  <si>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</si>
  <si>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</si>
  <si>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</si>
  <si>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</si>
  <si>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</si>
  <si>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</si>
  <si>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</si>
  <si>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</si>
  <si>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</si>
  <si>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</si>
  <si>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</si>
  <si>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</si>
  <si>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</si>
  <si>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</si>
  <si>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</si>
  <si>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</si>
  <si>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</si>
  <si>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</si>
  <si>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</si>
  <si>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</si>
  <si>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</si>
  <si>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</si>
  <si>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</si>
  <si>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</si>
  <si>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</si>
  <si>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</si>
  <si>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</si>
  <si>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</si>
  <si>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</si>
  <si>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</si>
  <si>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</si>
  <si>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</si>
  <si>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</si>
  <si>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</si>
  <si>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</si>
  <si>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</si>
  <si>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</si>
  <si>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</si>
  <si>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</si>
  <si>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</si>
  <si>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</si>
  <si>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</si>
  <si>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</si>
  <si>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</si>
  <si>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</si>
  <si>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</si>
  <si>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</si>
  <si>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</si>
  <si>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</si>
  <si>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</si>
  <si>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</si>
  <si>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</si>
  <si>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</si>
  <si>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</si>
  <si>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</si>
  <si>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</si>
  <si>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</si>
  <si>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</si>
  <si>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</si>
  <si>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</si>
  <si>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</si>
  <si>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</si>
  <si>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</si>
  <si>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</si>
  <si>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</si>
  <si>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</si>
  <si>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</si>
  <si>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</si>
  <si>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</si>
  <si>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</si>
  <si>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</si>
  <si>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</si>
  <si>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</si>
  <si>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</si>
  <si>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</si>
  <si>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</si>
  <si>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</si>
  <si>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</si>
  <si>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</si>
  <si>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</si>
  <si>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</si>
  <si>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</si>
  <si>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</si>
  <si>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</si>
  <si>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</si>
  <si>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</si>
  <si>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</si>
  <si>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</si>
  <si>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</si>
  <si>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</si>
  <si>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</si>
  <si>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</si>
  <si>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</si>
  <si>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</si>
  <si>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</si>
  <si>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</si>
  <si>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</si>
  <si>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</si>
  <si>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</si>
  <si>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</si>
  <si>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</si>
  <si>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</si>
  <si>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</si>
  <si>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</si>
  <si>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</si>
  <si>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</si>
  <si>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</si>
  <si>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</si>
  <si>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</si>
  <si>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</si>
  <si>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</si>
  <si>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</si>
  <si>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</si>
  <si>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</si>
  <si>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</si>
  <si>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</si>
  <si>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</si>
  <si>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</si>
  <si>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</si>
  <si>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</si>
  <si>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</si>
  <si>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</si>
  <si>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</si>
  <si>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</si>
  <si>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</si>
  <si>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</si>
  <si>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</si>
  <si>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</si>
  <si>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</si>
  <si>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</si>
  <si>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</si>
  <si>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</si>
  <si>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</si>
  <si>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</si>
  <si>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</si>
  <si>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</si>
  <si>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</si>
  <si>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</si>
  <si>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</si>
  <si>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</si>
  <si>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</si>
  <si>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</si>
  <si>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</si>
  <si>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</si>
  <si>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</si>
  <si>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</si>
  <si>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</si>
  <si>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</si>
  <si>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</si>
  <si>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</si>
  <si>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</si>
  <si>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</si>
  <si>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</si>
  <si>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</si>
  <si>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</si>
  <si>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</si>
  <si>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</si>
  <si>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</si>
  <si>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</si>
  <si>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</si>
  <si>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</si>
  <si>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</si>
  <si>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</si>
  <si>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</si>
  <si>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</si>
  <si>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</si>
  <si>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</si>
  <si>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</si>
  <si>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</si>
  <si>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</si>
  <si>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</si>
  <si>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</si>
  <si>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</si>
  <si>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</si>
  <si>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</si>
  <si>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</si>
  <si>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</si>
  <si>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</si>
  <si>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</si>
  <si>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</si>
  <si>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</si>
  <si>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</si>
  <si>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</si>
  <si>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</si>
  <si>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</si>
  <si>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</si>
  <si>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</si>
  <si>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</si>
  <si>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</si>
  <si>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</si>
  <si>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</si>
  <si>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</si>
  <si>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</si>
  <si>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</si>
  <si>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</si>
  <si>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</si>
  <si>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</si>
  <si>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</si>
  <si>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</si>
  <si>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</si>
  <si>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</si>
  <si>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</si>
  <si>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</si>
  <si>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</si>
  <si>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</si>
  <si>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</si>
  <si>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</si>
  <si>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</si>
  <si>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</si>
  <si>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</si>
  <si>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</si>
  <si>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</si>
  <si>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</si>
  <si>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</si>
  <si>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</si>
  <si>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</si>
  <si>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</si>
  <si>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</si>
  <si>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</si>
  <si>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</si>
  <si>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</si>
  <si>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</si>
  <si>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</si>
  <si>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</si>
  <si>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</si>
  <si>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</si>
  <si>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</si>
  <si>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</si>
  <si>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</si>
  <si>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</si>
  <si>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</si>
  <si>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</si>
  <si>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</si>
  <si>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</si>
  <si>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</si>
  <si>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</si>
  <si>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</si>
  <si>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</si>
  <si>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</si>
  <si>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</si>
  <si>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</si>
  <si>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</si>
  <si>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</si>
  <si>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</si>
  <si>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</si>
  <si>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</si>
  <si>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</si>
  <si>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</si>
  <si>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</si>
  <si>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</si>
  <si>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</si>
  <si>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</si>
  <si>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</si>
  <si>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</si>
  <si>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</si>
  <si>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</si>
  <si>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</si>
  <si>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</si>
  <si>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</si>
  <si>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</si>
  <si>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</si>
  <si>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</si>
  <si>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</si>
  <si>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</si>
  <si>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</si>
  <si>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</si>
  <si>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</si>
  <si>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</si>
  <si>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</si>
  <si>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</si>
  <si>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</si>
  <si>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</si>
  <si>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</si>
  <si>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</si>
  <si>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</si>
  <si>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</si>
  <si>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</si>
  <si>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</si>
  <si>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</si>
  <si>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</si>
  <si>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</si>
  <si>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</si>
  <si>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</si>
  <si>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</si>
  <si>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</si>
  <si>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</si>
  <si>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</si>
  <si>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</si>
  <si>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</si>
  <si>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</si>
  <si>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</si>
  <si>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</si>
  <si>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</si>
  <si>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</si>
  <si>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</si>
  <si>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</si>
  <si>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</si>
  <si>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</si>
  <si>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</si>
  <si>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</si>
  <si>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</si>
  <si>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</si>
  <si>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</si>
  <si>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</si>
  <si>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</si>
  <si>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</si>
  <si>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</si>
  <si>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</si>
  <si>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</si>
  <si>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</si>
  <si>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</si>
  <si>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</si>
  <si>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</si>
  <si>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</si>
  <si>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</si>
  <si>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</si>
  <si>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</si>
  <si>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</si>
  <si>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</si>
  <si>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</si>
  <si>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</si>
  <si>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</si>
  <si>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</si>
  <si>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</si>
  <si>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</si>
  <si>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</si>
  <si>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</si>
  <si>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</si>
  <si>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</si>
  <si>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</si>
  <si>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</si>
  <si>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</si>
  <si>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</si>
  <si>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</si>
  <si>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</si>
  <si>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</si>
  <si>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</si>
  <si>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</si>
  <si>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</si>
  <si>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</si>
  <si>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</si>
  <si>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</si>
  <si>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</si>
  <si>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</si>
  <si>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</si>
  <si>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</si>
  <si>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</si>
  <si>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</si>
  <si>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</si>
  <si>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</si>
  <si>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</si>
  <si>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</si>
  <si>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</si>
  <si>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</si>
  <si>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</si>
  <si>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</si>
  <si>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</si>
  <si>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</si>
  <si>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</si>
  <si>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</si>
  <si>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</si>
  <si>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</si>
  <si>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</si>
  <si>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</si>
  <si>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</si>
  <si>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</si>
  <si>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</si>
  <si>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</si>
  <si>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</si>
  <si>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</si>
  <si>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</si>
  <si>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</si>
  <si>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</si>
  <si>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</si>
  <si>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</si>
  <si>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</si>
  <si>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</si>
  <si>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</si>
  <si>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</si>
  <si>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</si>
  <si>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</si>
  <si>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</si>
  <si>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</si>
  <si>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</si>
  <si>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</si>
  <si>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</si>
  <si>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</si>
  <si>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</si>
  <si>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</si>
  <si>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</si>
  <si>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</si>
  <si>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</si>
  <si>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</si>
  <si>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</si>
  <si>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</si>
  <si>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</si>
  <si>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</si>
  <si>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</si>
  <si>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</si>
  <si>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</si>
  <si>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</si>
  <si>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</si>
  <si>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</si>
  <si>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</si>
  <si>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</si>
  <si>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</si>
  <si>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</si>
  <si>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</si>
  <si>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</si>
  <si>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</si>
  <si>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</si>
  <si>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</si>
  <si>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</si>
  <si>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</si>
  <si>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</si>
  <si>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</si>
  <si>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</si>
  <si>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</si>
  <si>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</si>
  <si>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</si>
  <si>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</si>
  <si>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</si>
  <si>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</si>
  <si>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</si>
  <si>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</si>
  <si>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</si>
  <si>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</si>
  <si>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</si>
  <si>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</si>
  <si>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</si>
  <si>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</si>
  <si>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</si>
  <si>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</si>
  <si>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</si>
  <si>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</si>
  <si>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</si>
  <si>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</si>
  <si>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</si>
  <si>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</si>
  <si>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</si>
  <si>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</si>
  <si>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</si>
  <si>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</si>
  <si>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</si>
  <si>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</si>
  <si>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</si>
  <si>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</si>
  <si>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</si>
  <si>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</si>
  <si>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</si>
  <si>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</si>
  <si>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</si>
  <si>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</si>
  <si>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</si>
  <si>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</si>
  <si>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</si>
  <si>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</si>
  <si>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</si>
  <si>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</si>
  <si>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</si>
  <si>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</si>
  <si>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</si>
  <si>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</si>
  <si>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</si>
  <si>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</si>
  <si>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</si>
  <si>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</si>
  <si>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</si>
  <si>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</si>
  <si>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</si>
  <si>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</si>
  <si>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</si>
  <si>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</si>
  <si>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</si>
  <si>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</si>
  <si>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</si>
  <si>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</si>
  <si>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</si>
  <si>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</si>
  <si>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</si>
  <si>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</si>
  <si>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</si>
  <si>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</si>
  <si>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</si>
  <si>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</si>
  <si>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</si>
  <si>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</si>
  <si>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</si>
  <si>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</si>
  <si>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</si>
  <si>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</si>
  <si>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</si>
  <si>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</si>
  <si>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</si>
  <si>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</si>
  <si>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</si>
  <si>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</si>
  <si>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</si>
  <si>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</si>
  <si>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</si>
  <si>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</si>
  <si>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</si>
  <si>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</si>
  <si>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</si>
  <si>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</si>
  <si>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</si>
  <si>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</si>
  <si>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</si>
  <si>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</si>
  <si>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</si>
  <si>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</si>
  <si>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</si>
  <si>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</si>
  <si>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</si>
  <si>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</si>
  <si>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</si>
  <si>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</si>
  <si>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</si>
  <si>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</si>
  <si>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</si>
  <si>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</si>
  <si>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</si>
  <si>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</si>
  <si>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</si>
  <si>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</si>
  <si>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</si>
  <si>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</si>
  <si>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</si>
  <si>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</si>
  <si>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</si>
  <si>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</si>
  <si>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</si>
  <si>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</si>
  <si>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</si>
  <si>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</si>
  <si>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</si>
  <si>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</si>
  <si>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</si>
  <si>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</si>
  <si>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</si>
  <si>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</si>
  <si>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</si>
  <si>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</si>
  <si>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</si>
  <si>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</si>
  <si>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</si>
  <si>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</si>
  <si>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</si>
  <si>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</si>
  <si>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</si>
  <si>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</si>
  <si>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</si>
  <si>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</si>
  <si>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</si>
  <si>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</si>
  <si>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</si>
  <si>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</si>
  <si>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</si>
  <si>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</si>
  <si>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</si>
  <si>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</si>
  <si>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</si>
  <si>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</si>
  <si>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</si>
  <si>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</si>
  <si>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</si>
  <si>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</si>
  <si>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</si>
  <si>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</si>
  <si>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</si>
  <si>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</si>
  <si>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</si>
  <si>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</si>
  <si>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</si>
  <si>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</si>
  <si>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</si>
  <si>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</si>
  <si>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</si>
  <si>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</si>
  <si>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</si>
  <si>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</si>
  <si>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</si>
  <si>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</si>
  <si>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</si>
  <si>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</si>
  <si>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</si>
  <si>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</si>
  <si>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</si>
  <si>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</si>
  <si>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</si>
  <si>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</si>
  <si>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</si>
  <si>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</si>
  <si>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</si>
  <si>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</si>
  <si>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</si>
  <si>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</si>
  <si>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</si>
  <si>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</si>
  <si>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</si>
  <si>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</si>
  <si>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</si>
  <si>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</si>
  <si>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</si>
  <si>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</si>
  <si>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</si>
  <si>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</si>
  <si>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</si>
  <si>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</si>
  <si>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</si>
  <si>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</si>
  <si>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</si>
  <si>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</si>
  <si>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</si>
  <si>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</si>
  <si>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</si>
  <si>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</si>
  <si>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</si>
  <si>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</si>
  <si>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</si>
  <si>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</si>
  <si>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</si>
  <si>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</si>
  <si>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</si>
  <si>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</si>
  <si>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</si>
  <si>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</si>
  <si>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</si>
  <si>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</si>
  <si>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</si>
  <si>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</si>
  <si>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</si>
  <si>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</si>
  <si>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</si>
  <si>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</si>
  <si>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</si>
  <si>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</si>
  <si>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</si>
  <si>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</si>
  <si>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</si>
  <si>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</si>
  <si>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</si>
  <si>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</si>
  <si>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</si>
  <si>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</si>
  <si>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</si>
  <si>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</si>
  <si>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</si>
  <si>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</si>
  <si>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</si>
  <si>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</si>
  <si>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</si>
  <si>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</si>
  <si>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</si>
  <si>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</si>
  <si>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</si>
  <si>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</si>
  <si>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</si>
  <si>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</si>
  <si>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</si>
  <si>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</si>
  <si>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</si>
  <si>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</si>
  <si>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</si>
  <si>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</si>
  <si>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</si>
  <si>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</si>
  <si>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</si>
  <si>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</si>
  <si>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</si>
  <si>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</si>
  <si>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</si>
  <si>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</si>
  <si>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</si>
  <si>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</si>
  <si>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</si>
  <si>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</si>
  <si>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</si>
  <si>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</si>
  <si>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</si>
  <si>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</si>
  <si>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</si>
  <si>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</si>
  <si>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</si>
  <si>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</si>
  <si>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</si>
  <si>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</si>
  <si>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</si>
  <si>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</si>
  <si>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</si>
  <si>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</si>
  <si>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</si>
  <si>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</si>
  <si>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</si>
  <si>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</si>
  <si>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</si>
  <si>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</si>
  <si>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</si>
  <si>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</si>
  <si>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</si>
  <si>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</si>
  <si>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</si>
  <si>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</si>
  <si>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</si>
  <si>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</si>
  <si>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</si>
  <si>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</si>
  <si>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</si>
  <si>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</si>
  <si>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</si>
  <si>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</si>
  <si>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</si>
  <si>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</si>
  <si>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</si>
  <si>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</si>
  <si>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</si>
  <si>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</si>
  <si>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</si>
  <si>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</si>
  <si>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</si>
  <si>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</si>
  <si>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</si>
  <si>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</si>
  <si>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</si>
  <si>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</si>
  <si>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</si>
  <si>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</si>
  <si>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</si>
  <si>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</si>
  <si>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</si>
  <si>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</si>
  <si>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</si>
  <si>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</si>
  <si>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</si>
  <si>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</si>
  <si>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</si>
  <si>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</si>
  <si>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</si>
  <si>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</si>
  <si>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</si>
  <si>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</si>
  <si>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</si>
  <si>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</si>
  <si>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</si>
  <si>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</si>
  <si>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</si>
  <si>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</si>
  <si>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</si>
  <si>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</si>
  <si>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</si>
  <si>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</si>
  <si>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</si>
  <si>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</si>
  <si>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</si>
  <si>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</si>
  <si>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</si>
  <si>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</si>
  <si>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</si>
  <si>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</si>
  <si>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</si>
  <si>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</si>
  <si>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</si>
  <si>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</si>
  <si>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</si>
  <si>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</si>
  <si>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</si>
  <si>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</si>
  <si>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</si>
  <si>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</si>
  <si>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</si>
  <si>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</si>
  <si>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</si>
  <si>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</si>
  <si>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</si>
  <si>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</si>
  <si>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</si>
  <si>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</si>
  <si>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</si>
  <si>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</si>
  <si>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</si>
  <si>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</si>
  <si>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</si>
  <si>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</si>
  <si>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</si>
  <si>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</si>
  <si>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</si>
  <si>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</si>
  <si>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</si>
  <si>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</si>
  <si>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</si>
  <si>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</si>
  <si>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</si>
  <si>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</si>
  <si>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</si>
  <si>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</si>
  <si>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</si>
  <si>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</si>
  <si>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</si>
  <si>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</si>
  <si>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</si>
  <si>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</si>
  <si>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</si>
  <si>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</si>
  <si>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</si>
  <si>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</si>
  <si>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</si>
  <si>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</si>
  <si>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</si>
  <si>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</si>
  <si>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</si>
  <si>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</si>
  <si>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</si>
  <si>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</si>
  <si>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</si>
  <si>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</si>
  <si>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</si>
  <si>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</si>
  <si>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</si>
  <si>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</si>
  <si>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</si>
  <si>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</si>
  <si>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</si>
  <si>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</si>
  <si>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</si>
  <si>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</si>
  <si>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</si>
  <si>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</si>
  <si>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</si>
  <si>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</si>
  <si>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</si>
  <si>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</si>
  <si>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</si>
  <si>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</si>
  <si>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</si>
  <si>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</si>
  <si>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</si>
  <si>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</si>
  <si>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</si>
  <si>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</si>
  <si>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</si>
  <si>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</si>
  <si>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</si>
  <si>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</si>
  <si>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</si>
  <si>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</si>
  <si>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</si>
  <si>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</si>
  <si>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</si>
  <si>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</si>
  <si>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</si>
  <si>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</si>
  <si>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</si>
  <si>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</si>
  <si>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</si>
  <si>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</si>
  <si>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</si>
  <si>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</si>
  <si>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</si>
  <si>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</si>
  <si>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</si>
  <si>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</si>
  <si>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</si>
  <si>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</si>
  <si>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</si>
  <si>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</si>
  <si>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</si>
  <si>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</si>
  <si>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</si>
  <si>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</si>
  <si>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</si>
  <si>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</si>
  <si>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</si>
  <si>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</si>
  <si>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</si>
  <si>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</si>
  <si>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</si>
  <si>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</si>
  <si>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</si>
  <si>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</si>
  <si>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</si>
  <si>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</si>
  <si>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</si>
  <si>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</si>
  <si>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</si>
  <si>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</si>
  <si>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</si>
  <si>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</si>
  <si>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</si>
  <si>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</si>
  <si>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</si>
  <si>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</si>
  <si>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</si>
  <si>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</si>
  <si>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</si>
  <si>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</si>
  <si>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</si>
  <si>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</si>
  <si>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</si>
  <si>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</si>
  <si>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</si>
  <si>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</si>
  <si>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</si>
  <si>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</si>
  <si>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</si>
  <si>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</si>
  <si>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</si>
  <si>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</si>
  <si>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</si>
  <si>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</si>
  <si>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</si>
  <si>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</si>
  <si>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</si>
  <si>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</si>
  <si>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</si>
  <si>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</si>
  <si>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</si>
  <si>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</si>
  <si>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</si>
  <si>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</si>
  <si>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</si>
  <si>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</si>
  <si>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</si>
  <si>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</si>
  <si>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</si>
  <si>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</si>
  <si>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</si>
  <si>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</si>
  <si>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</si>
  <si>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</si>
  <si>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</si>
  <si>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</si>
  <si>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</si>
  <si>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</si>
  <si>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</si>
  <si>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</si>
  <si>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</si>
  <si>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</si>
  <si>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</si>
  <si>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</si>
  <si>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</si>
  <si>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</si>
  <si>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</si>
  <si>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</si>
  <si>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</si>
  <si>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</si>
  <si>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</si>
  <si>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</si>
  <si>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</si>
  <si>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</si>
  <si>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</si>
  <si>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</si>
  <si>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</si>
  <si>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</si>
  <si>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</si>
  <si>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</si>
  <si>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</si>
  <si>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</si>
  <si>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</si>
  <si>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</si>
  <si>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</si>
  <si>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</si>
  <si>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</si>
  <si>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</si>
  <si>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</si>
  <si>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</si>
  <si>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</si>
  <si>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</si>
  <si>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</si>
  <si>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</si>
  <si>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</si>
  <si>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</si>
  <si>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</si>
  <si>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</si>
  <si>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</si>
  <si>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</si>
  <si>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</si>
  <si>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</si>
  <si>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</si>
  <si>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</si>
  <si>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</si>
  <si>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</si>
  <si>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</si>
  <si>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</si>
  <si>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</si>
  <si>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</si>
  <si>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</si>
  <si>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</si>
  <si>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</si>
  <si>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</si>
  <si>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</si>
  <si>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</si>
  <si>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</si>
  <si>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</si>
  <si>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</si>
  <si>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</si>
  <si>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</si>
  <si>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</si>
  <si>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</si>
  <si>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</si>
  <si>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</si>
  <si>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</si>
  <si>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</si>
  <si>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</si>
  <si>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</si>
  <si>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</si>
  <si>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</si>
  <si>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</si>
  <si>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</si>
  <si>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</si>
  <si>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</si>
  <si>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</si>
  <si>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</si>
  <si>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</si>
  <si>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</si>
  <si>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</si>
  <si>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</si>
  <si>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</si>
  <si>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</si>
  <si>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</si>
  <si>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</si>
  <si>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</si>
  <si>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</si>
  <si>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</si>
  <si>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</si>
  <si>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</si>
  <si>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</si>
  <si>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</si>
  <si>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</si>
  <si>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</si>
  <si>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</si>
  <si>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</si>
  <si>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</si>
  <si>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</si>
  <si>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</si>
  <si>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</si>
  <si>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</si>
  <si>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</si>
  <si>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</si>
  <si>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</si>
  <si>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</si>
  <si>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</si>
  <si>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</si>
  <si>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</si>
  <si>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</si>
  <si>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</si>
  <si>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</si>
  <si>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</si>
  <si>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</si>
  <si>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</si>
  <si>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</si>
  <si>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</si>
  <si>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</si>
  <si>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</si>
  <si>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</si>
  <si>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</si>
  <si>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</si>
  <si>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</si>
  <si>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</si>
  <si>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</si>
  <si>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</si>
  <si>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</si>
  <si>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</si>
  <si>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</si>
  <si>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</si>
  <si>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</si>
  <si>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</si>
  <si>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</si>
  <si>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</si>
  <si>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</si>
  <si>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</si>
  <si>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</si>
  <si>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</si>
  <si>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</si>
  <si>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</si>
  <si>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</si>
  <si>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</si>
  <si>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</si>
  <si>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</si>
  <si>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</si>
  <si>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</si>
  <si>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</si>
  <si>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</si>
  <si>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</si>
  <si>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</si>
  <si>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</si>
  <si>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</si>
  <si>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</si>
  <si>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</si>
  <si>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</si>
  <si>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</si>
  <si>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</si>
  <si>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</si>
  <si>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</si>
  <si>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</si>
  <si>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</si>
  <si>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</si>
  <si>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</si>
  <si>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</si>
  <si>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</si>
  <si>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</si>
  <si>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</si>
  <si>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</si>
  <si>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</si>
  <si>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</si>
  <si>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</si>
  <si>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</si>
  <si>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</si>
  <si>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</si>
  <si>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</si>
  <si>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</si>
  <si>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</si>
  <si>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</si>
  <si>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</si>
  <si>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</si>
  <si>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</si>
  <si>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</si>
  <si>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</si>
  <si>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</si>
  <si>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</si>
  <si>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</si>
  <si>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</si>
  <si>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</si>
  <si>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</si>
  <si>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</si>
  <si>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</si>
  <si>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</si>
  <si>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</si>
  <si>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</si>
  <si>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</si>
  <si>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</si>
  <si>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</si>
  <si>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</si>
  <si>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</si>
  <si>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</si>
  <si>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</si>
  <si>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</si>
  <si>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</si>
  <si>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</si>
  <si>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</si>
  <si>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</si>
  <si>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</si>
  <si>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</si>
  <si>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</si>
  <si>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</si>
  <si>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</si>
  <si>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</si>
  <si>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</si>
  <si>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</si>
  <si>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</si>
  <si>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</si>
  <si>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</si>
  <si>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</si>
  <si>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</si>
  <si>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</si>
  <si>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</si>
  <si>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</si>
  <si>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</si>
  <si>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</si>
  <si>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</si>
  <si>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</si>
  <si>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</si>
  <si>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</si>
  <si>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</si>
  <si>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</si>
  <si>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</si>
  <si>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</si>
  <si>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</si>
  <si>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</si>
  <si>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</si>
  <si>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</si>
  <si>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</si>
  <si>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</si>
  <si>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</si>
  <si>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</si>
  <si>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</si>
  <si>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</si>
  <si>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</si>
  <si>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</si>
  <si>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</si>
  <si>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</si>
  <si>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</si>
  <si>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</si>
  <si>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</si>
  <si>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</si>
  <si>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</si>
  <si>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</si>
  <si>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</si>
  <si>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</si>
  <si>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</si>
  <si>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</si>
  <si>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</si>
  <si>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</si>
  <si>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</si>
  <si>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</si>
  <si>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</si>
  <si>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</si>
  <si>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</si>
  <si>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</si>
  <si>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</si>
  <si>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</si>
  <si>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</si>
  <si>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</si>
  <si>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</si>
  <si>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</si>
  <si>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</si>
  <si>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</si>
  <si>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</si>
  <si>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</si>
  <si>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</si>
  <si>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</si>
  <si>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</si>
  <si>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</si>
  <si>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</si>
  <si>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</si>
  <si>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</si>
  <si>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</si>
  <si>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</si>
  <si>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</si>
  <si>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</si>
  <si>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</si>
  <si>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</si>
  <si>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</si>
  <si>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</si>
  <si>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</si>
  <si>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</si>
  <si>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</si>
  <si>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</si>
  <si>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</si>
  <si>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</si>
  <si>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</si>
  <si>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</si>
  <si>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</si>
  <si>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</si>
  <si>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</si>
  <si>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</si>
  <si>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</si>
  <si>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</si>
  <si>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</si>
  <si>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</si>
  <si>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</si>
  <si>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</si>
  <si>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</si>
  <si>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</si>
  <si>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</si>
  <si>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</si>
  <si>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</si>
  <si>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</si>
  <si>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</si>
  <si>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</si>
  <si>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</si>
  <si>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</si>
  <si>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</si>
  <si>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</si>
  <si>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</si>
  <si>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</si>
  <si>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</si>
  <si>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</si>
  <si>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</si>
  <si>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</si>
  <si>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</si>
  <si>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</si>
  <si>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</si>
  <si>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</si>
  <si>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</si>
  <si>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</si>
  <si>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</si>
  <si>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</si>
  <si>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</si>
  <si>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</si>
  <si>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</si>
  <si>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</si>
  <si>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</si>
  <si>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</si>
  <si>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</si>
  <si>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</si>
  <si>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</si>
  <si>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</si>
  <si>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</si>
  <si>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</si>
  <si>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</si>
  <si>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</si>
  <si>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</si>
  <si>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</si>
  <si>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</si>
  <si>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</si>
  <si>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</si>
  <si>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</si>
  <si>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</si>
  <si>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</si>
  <si>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</si>
  <si>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</si>
  <si>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</si>
  <si>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</si>
  <si>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</si>
  <si>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</si>
  <si>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</si>
  <si>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</si>
  <si>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</si>
  <si>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</si>
  <si>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</si>
  <si>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</si>
  <si>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</si>
  <si>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</si>
  <si>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</si>
  <si>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</si>
  <si>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</si>
  <si>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</si>
  <si>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</si>
  <si>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</si>
  <si>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</si>
  <si>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</si>
  <si>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</si>
  <si>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</si>
  <si>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</si>
  <si>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</si>
  <si>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</si>
  <si>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</si>
  <si>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</si>
  <si>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</si>
  <si>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</si>
  <si>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</si>
  <si>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</si>
  <si>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</si>
  <si>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</si>
  <si>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</si>
  <si>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</si>
  <si>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</si>
  <si>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</si>
  <si>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</si>
  <si>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</si>
  <si>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</si>
  <si>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</si>
  <si>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</si>
  <si>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</si>
  <si>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</si>
  <si>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</si>
  <si>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</si>
  <si>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</si>
  <si>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</si>
  <si>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</si>
  <si>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</si>
  <si>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</si>
  <si>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</si>
  <si>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</si>
  <si>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</si>
  <si>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</si>
  <si>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</si>
  <si>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</si>
  <si>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</si>
  <si>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</si>
  <si>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</si>
  <si>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</si>
  <si>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</si>
  <si>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</si>
  <si>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</si>
  <si>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</si>
  <si>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</si>
  <si>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</si>
  <si>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</si>
  <si>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</si>
  <si>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</si>
  <si>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</si>
  <si>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</si>
  <si>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</si>
  <si>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</si>
  <si>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</si>
  <si>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</si>
  <si>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</si>
  <si>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</si>
  <si>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</si>
  <si>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</si>
  <si>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</si>
  <si>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</si>
  <si>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</si>
  <si>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</si>
  <si>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</si>
  <si>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</si>
  <si>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</si>
  <si>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</si>
  <si>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</si>
  <si>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</si>
  <si>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</si>
  <si>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</si>
  <si>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</si>
  <si>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</si>
  <si>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</si>
  <si>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</si>
  <si>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</si>
  <si>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</si>
  <si>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</si>
  <si>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</si>
  <si>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</si>
  <si>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</si>
  <si>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</si>
  <si>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</si>
  <si>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</si>
  <si>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</si>
  <si>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</si>
  <si>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</si>
  <si>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</si>
  <si>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</si>
  <si>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</si>
  <si>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</si>
  <si>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</si>
  <si>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</si>
  <si>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</si>
  <si>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</si>
  <si>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</si>
  <si>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</si>
  <si>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</si>
  <si>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</si>
  <si>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</si>
  <si>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</si>
  <si>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</si>
  <si>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</si>
  <si>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</si>
  <si>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</si>
  <si>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</si>
  <si>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</si>
  <si>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</si>
  <si>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</si>
  <si>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</si>
  <si>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</si>
  <si>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</si>
  <si>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</si>
  <si>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</si>
  <si>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</si>
  <si>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</si>
  <si>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</si>
  <si>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</si>
  <si>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</si>
  <si>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</si>
  <si>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</si>
  <si>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</si>
  <si>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</si>
  <si>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</si>
  <si>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</si>
  <si>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</si>
  <si>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</si>
  <si>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</si>
  <si>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</si>
  <si>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</si>
  <si>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</si>
  <si>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</si>
  <si>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</si>
  <si>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</si>
  <si>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</si>
  <si>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</si>
  <si>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</si>
  <si>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</si>
  <si>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</si>
  <si>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</si>
  <si>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</si>
  <si>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</si>
  <si>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</si>
  <si>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</si>
  <si>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</si>
  <si>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</si>
  <si>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</si>
  <si>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</si>
  <si>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</si>
  <si>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</si>
  <si>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</si>
  <si>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</si>
  <si>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</si>
  <si>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</si>
  <si>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</si>
  <si>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</si>
  <si>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</si>
  <si>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</si>
  <si>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</si>
  <si>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</si>
  <si>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</si>
  <si>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</si>
  <si>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</si>
  <si>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</si>
  <si>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</si>
  <si>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</si>
  <si>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</si>
  <si>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</si>
  <si>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</si>
  <si>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</si>
  <si>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</si>
  <si>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</si>
  <si>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</si>
  <si>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</si>
  <si>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</si>
  <si>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</si>
  <si>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</si>
  <si>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</si>
  <si>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</si>
  <si>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</si>
  <si>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</si>
  <si>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</si>
  <si>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</si>
  <si>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</si>
  <si>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</si>
  <si>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</si>
  <si>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</si>
  <si>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</si>
  <si>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</si>
  <si>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</si>
  <si>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</si>
  <si>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</si>
  <si>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</si>
  <si>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</si>
  <si>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</si>
  <si>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</si>
  <si>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</si>
  <si>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</si>
  <si>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</si>
  <si>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</si>
  <si>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</si>
  <si>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</si>
  <si>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</si>
  <si>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</si>
  <si>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</si>
  <si>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</si>
  <si>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</si>
  <si>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</si>
  <si>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</si>
  <si>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</si>
  <si>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</si>
  <si>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</si>
  <si>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</si>
  <si>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</si>
  <si>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</si>
  <si>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</si>
  <si>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</si>
  <si>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</si>
  <si>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</si>
  <si>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</si>
  <si>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</si>
  <si>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</si>
  <si>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</si>
  <si>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</si>
  <si>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</si>
  <si>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</si>
  <si>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</si>
  <si>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</si>
  <si>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</si>
  <si>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</si>
  <si>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</si>
  <si>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</si>
  <si>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</si>
  <si>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</si>
  <si>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</si>
  <si>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</si>
  <si>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</si>
  <si>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</si>
  <si>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</si>
  <si>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</si>
  <si>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</si>
  <si>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</si>
  <si>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</si>
  <si>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</si>
  <si>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</si>
  <si>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</si>
  <si>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</si>
  <si>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</si>
  <si>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</si>
  <si>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</si>
  <si>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</si>
  <si>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</si>
  <si>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</si>
  <si>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</si>
  <si>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</si>
  <si>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</si>
  <si>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</si>
  <si>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</si>
  <si>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</si>
  <si>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</si>
  <si>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</si>
  <si>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</si>
  <si>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</si>
  <si>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</si>
  <si>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</si>
  <si>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</si>
  <si>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</si>
  <si>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</si>
  <si>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</si>
  <si>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</si>
  <si>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</si>
  <si>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</si>
  <si>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</si>
  <si>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</si>
  <si>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</si>
  <si>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</si>
  <si>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</si>
  <si>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</si>
  <si>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</si>
  <si>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</si>
  <si>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</si>
  <si>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</si>
  <si>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</si>
  <si>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</si>
  <si>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</si>
  <si>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</si>
  <si>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</si>
  <si>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</si>
  <si>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</si>
  <si>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</si>
  <si>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</si>
  <si>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</si>
  <si>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</si>
  <si>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</si>
  <si>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</si>
  <si>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</si>
  <si>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</si>
  <si>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</si>
  <si>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</si>
  <si>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</si>
  <si>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</si>
  <si>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</si>
  <si>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</si>
  <si>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</si>
  <si>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</si>
  <si>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</si>
  <si>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</si>
  <si>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</si>
  <si>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</si>
  <si>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</si>
  <si>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</si>
  <si>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</si>
  <si>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</si>
  <si>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</si>
  <si>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</si>
  <si>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</si>
  <si>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</si>
  <si>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</si>
  <si>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</si>
  <si>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</si>
  <si>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</si>
  <si>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</si>
  <si>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</si>
  <si>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</si>
  <si>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</si>
  <si>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</si>
  <si>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</si>
  <si>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</si>
  <si>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</si>
  <si>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</si>
  <si>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</si>
  <si>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</si>
  <si>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</si>
  <si>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</si>
  <si>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</si>
  <si>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</si>
  <si>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</si>
  <si>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</si>
  <si>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</si>
  <si>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</si>
  <si>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</si>
  <si>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</si>
  <si>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</si>
  <si>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</si>
  <si>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</si>
  <si>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</si>
  <si>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</si>
  <si>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</si>
  <si>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</si>
  <si>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</si>
  <si>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</si>
  <si>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</si>
  <si>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</si>
  <si>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</si>
  <si>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</si>
  <si>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</si>
  <si>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</si>
  <si>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</si>
  <si>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</si>
  <si>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</si>
  <si>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</si>
  <si>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</si>
  <si>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</si>
  <si>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</si>
  <si>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</si>
  <si>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</si>
  <si>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</si>
  <si>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</si>
  <si>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</si>
  <si>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</si>
  <si>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</si>
  <si>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</si>
  <si>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</si>
  <si>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</si>
  <si>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</si>
  <si>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</si>
  <si>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</si>
  <si>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</si>
  <si>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</si>
  <si>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</si>
  <si>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</si>
  <si>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</si>
  <si>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</si>
  <si>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</si>
  <si>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</si>
  <si>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</si>
  <si>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</si>
  <si>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</si>
  <si>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</si>
  <si>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</si>
  <si>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</si>
  <si>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</si>
  <si>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</si>
  <si>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</si>
  <si>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</si>
  <si>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</si>
  <si>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</si>
  <si>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</si>
  <si>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</si>
  <si>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</si>
  <si>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</si>
  <si>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</si>
  <si>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</si>
  <si>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</si>
  <si>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</si>
  <si>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</si>
  <si>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</si>
  <si>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</si>
  <si>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</si>
  <si>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</si>
  <si>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</si>
  <si>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</si>
  <si>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</si>
  <si>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</si>
  <si>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</si>
  <si>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</si>
  <si>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</si>
  <si>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</si>
  <si>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</si>
  <si>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</si>
  <si>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</si>
  <si>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</si>
  <si>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</si>
  <si>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</si>
  <si>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</si>
  <si>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</si>
  <si>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</si>
  <si>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</si>
  <si>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</si>
  <si>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</si>
  <si>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</si>
  <si>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</si>
  <si>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</si>
  <si>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</si>
  <si>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</si>
  <si>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</si>
  <si>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</si>
  <si>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</si>
  <si>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</si>
  <si>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</si>
  <si>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</si>
  <si>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</si>
  <si>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</si>
  <si>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</si>
  <si>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</si>
  <si>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</si>
  <si>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</si>
  <si>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</si>
  <si>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</si>
  <si>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</si>
  <si>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</si>
  <si>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</si>
  <si>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</si>
  <si>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</si>
  <si>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</si>
  <si>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</si>
  <si>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</si>
  <si>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</si>
  <si>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</si>
  <si>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</si>
  <si>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</si>
  <si>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</si>
  <si>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</si>
  <si>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</si>
  <si>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</si>
  <si>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</si>
  <si>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</si>
  <si>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</si>
  <si>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</si>
  <si>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</si>
  <si>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</si>
  <si>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</si>
  <si>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</si>
  <si>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</si>
  <si>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</si>
  <si>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</si>
  <si>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</si>
  <si>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</si>
  <si>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</si>
  <si>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</si>
  <si>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</si>
  <si>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</si>
  <si>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</si>
  <si>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</si>
  <si>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</si>
  <si>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</si>
  <si>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</si>
  <si>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</si>
  <si>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</si>
  <si>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</si>
  <si>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</si>
  <si>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</si>
  <si>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</si>
  <si>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</si>
  <si>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</si>
  <si>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</si>
  <si>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</si>
  <si>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</si>
  <si>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</si>
  <si>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</si>
  <si>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</si>
  <si>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</si>
  <si>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</si>
  <si>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</si>
  <si>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</si>
  <si>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</si>
  <si>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</si>
  <si>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</si>
  <si>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</si>
  <si>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</si>
  <si>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</si>
  <si>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</si>
  <si>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</si>
  <si>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</si>
  <si>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</si>
  <si>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</si>
  <si>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</si>
  <si>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</si>
  <si>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</si>
  <si>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</si>
  <si>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</si>
  <si>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</si>
  <si>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</si>
  <si>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</si>
  <si>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</si>
  <si>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</si>
  <si>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</si>
  <si>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</si>
  <si>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</si>
  <si>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</si>
  <si>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</si>
  <si>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</si>
  <si>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</si>
  <si>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</si>
  <si>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</si>
  <si>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</si>
  <si>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</si>
  <si>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</si>
  <si>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</si>
  <si>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</si>
  <si>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</si>
  <si>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</si>
  <si>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</si>
  <si>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</si>
  <si>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</si>
  <si>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</si>
  <si>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</si>
  <si>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</si>
  <si>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</si>
  <si>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</si>
  <si>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</si>
  <si>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</si>
  <si>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</si>
  <si>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</si>
  <si>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</si>
  <si>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</si>
  <si>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</si>
  <si>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</si>
  <si>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</si>
  <si>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</si>
  <si>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</si>
  <si>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</si>
  <si>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</si>
  <si>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</si>
  <si>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</si>
  <si>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</si>
  <si>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</si>
  <si>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</si>
  <si>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</si>
  <si>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</si>
  <si>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</si>
  <si>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</si>
  <si>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</si>
  <si>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</si>
  <si>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</si>
  <si>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</si>
  <si>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</si>
  <si>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</si>
  <si>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</si>
  <si>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</si>
  <si>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</si>
  <si>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</si>
  <si>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</si>
  <si>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</si>
  <si>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</si>
  <si>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</si>
  <si>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</si>
  <si>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</si>
  <si>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</si>
  <si>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</si>
  <si>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</si>
  <si>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</si>
  <si>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</si>
  <si>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</si>
  <si>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</si>
  <si>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</si>
  <si>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</si>
  <si>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</si>
  <si>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</si>
  <si>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</si>
  <si>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</si>
  <si>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</si>
  <si>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</si>
  <si>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</si>
  <si>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</si>
  <si>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</si>
  <si>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</si>
  <si>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</si>
  <si>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</si>
  <si>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</si>
  <si>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</si>
  <si>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</si>
  <si>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</si>
  <si>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</si>
  <si>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</si>
  <si>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</si>
  <si>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</si>
  <si>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</si>
  <si>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</si>
  <si>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</si>
  <si>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</si>
  <si>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</si>
  <si>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</si>
  <si>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</si>
  <si>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</si>
  <si>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</si>
  <si>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</si>
  <si>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</si>
  <si>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</si>
  <si>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</si>
  <si>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</si>
  <si>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</si>
  <si>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</si>
  <si>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</si>
  <si>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</si>
  <si>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</si>
  <si>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</si>
  <si>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</si>
  <si>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</si>
  <si>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</si>
  <si>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</si>
  <si>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</si>
  <si>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</si>
  <si>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</si>
  <si>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</si>
  <si>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</si>
  <si>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</si>
  <si>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</si>
  <si>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</si>
  <si>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</si>
  <si>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</si>
  <si>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</si>
  <si>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</si>
  <si>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</si>
  <si>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</si>
  <si>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</si>
  <si>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</si>
  <si>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</si>
  <si>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</si>
  <si>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</si>
  <si>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</si>
  <si>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</si>
  <si>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</si>
  <si>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</si>
  <si>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</si>
  <si>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</si>
  <si>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</si>
  <si>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</si>
  <si>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</si>
  <si>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</si>
  <si>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</si>
  <si>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</si>
  <si>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</si>
  <si>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</si>
  <si>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</si>
  <si>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</si>
  <si>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</si>
  <si>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</si>
  <si>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</si>
  <si>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</si>
  <si>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</si>
  <si>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</si>
  <si>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</si>
  <si>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</si>
  <si>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</si>
  <si>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</si>
  <si>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</si>
  <si>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</si>
  <si>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</si>
  <si>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</si>
  <si>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</si>
  <si>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</si>
  <si>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</si>
  <si>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</si>
  <si>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</si>
  <si>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</si>
  <si>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</si>
  <si>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</si>
  <si>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</si>
  <si>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</si>
  <si>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</si>
  <si>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</si>
  <si>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</si>
  <si>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</si>
  <si>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</si>
  <si>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</si>
  <si>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</si>
  <si>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</si>
  <si>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</si>
  <si>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</si>
  <si>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</si>
  <si>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</si>
  <si>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</si>
  <si>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</si>
  <si>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</si>
  <si>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</si>
  <si>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</si>
  <si>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</si>
  <si>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</si>
  <si>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</si>
  <si>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</si>
  <si>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</si>
  <si>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</si>
  <si>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</si>
  <si>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</si>
  <si>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</si>
  <si>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</si>
  <si>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</si>
  <si>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</si>
  <si>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</si>
  <si>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</si>
  <si>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</si>
  <si>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</si>
  <si>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</si>
  <si>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</si>
  <si>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</si>
  <si>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</si>
  <si>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</si>
  <si>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</si>
  <si>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</si>
  <si>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</si>
  <si>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</si>
  <si>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</si>
  <si>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</si>
  <si>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</si>
  <si>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</si>
  <si>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</si>
  <si>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</si>
  <si>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</si>
  <si>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</si>
  <si>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</si>
  <si>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</si>
  <si>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</si>
  <si>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</si>
  <si>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</si>
  <si>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</si>
  <si>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</si>
  <si>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</si>
  <si>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</si>
  <si>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</si>
  <si>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</si>
  <si>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</si>
  <si>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</si>
  <si>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</si>
  <si>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</si>
  <si>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</si>
  <si>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</si>
  <si>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</si>
  <si>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</si>
  <si>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</si>
  <si>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</si>
  <si>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</si>
  <si>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</si>
  <si>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</si>
  <si>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</si>
  <si>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</si>
  <si>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</si>
  <si>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</si>
  <si>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</si>
  <si>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</si>
  <si>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</si>
  <si>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</si>
  <si>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</si>
  <si>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</si>
  <si>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</si>
  <si>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</si>
  <si>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</si>
  <si>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</si>
  <si>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</si>
  <si>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</si>
  <si>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</si>
  <si>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</si>
  <si>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</si>
  <si>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</si>
  <si>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</si>
  <si>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</si>
  <si>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</si>
  <si>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</si>
  <si>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</si>
  <si>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</si>
  <si>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</si>
  <si>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</si>
  <si>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</si>
  <si>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</si>
  <si>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</si>
  <si>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</si>
  <si>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</si>
  <si>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</si>
  <si>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</si>
  <si>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</si>
  <si>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</si>
  <si>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</si>
  <si>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</si>
  <si>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</si>
  <si>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</si>
  <si>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</si>
  <si>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</si>
  <si>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</si>
  <si>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</si>
  <si>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</si>
  <si>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</si>
  <si>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</si>
  <si>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</si>
  <si>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</si>
  <si>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</si>
  <si>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</si>
  <si>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</si>
  <si>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</si>
  <si>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</si>
  <si>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</si>
  <si>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</si>
  <si>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</si>
  <si>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</si>
  <si>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</si>
  <si>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</si>
  <si>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</si>
  <si>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</si>
  <si>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</si>
  <si>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</si>
  <si>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</si>
  <si>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</si>
  <si>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</si>
  <si>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</si>
  <si>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</si>
  <si>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</si>
  <si>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</si>
  <si>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</si>
  <si>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</si>
  <si>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</si>
  <si>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</si>
  <si>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</si>
  <si>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</si>
  <si>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</si>
  <si>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</si>
  <si>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</si>
  <si>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</si>
  <si>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</si>
  <si>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</si>
  <si>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</si>
  <si>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</si>
  <si>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</si>
  <si>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</si>
  <si>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</si>
  <si>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</si>
  <si>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</si>
  <si>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</si>
  <si>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</si>
  <si>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</si>
  <si>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</si>
  <si>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</si>
  <si>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</si>
  <si>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</si>
  <si>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</si>
  <si>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</si>
  <si>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</si>
  <si>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</si>
  <si>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</si>
  <si>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</si>
  <si>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</si>
  <si>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</si>
  <si>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</si>
  <si>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</si>
  <si>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</si>
  <si>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</si>
  <si>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</si>
  <si>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</si>
  <si>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</si>
  <si>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</si>
  <si>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</si>
  <si>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</si>
  <si>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</si>
  <si>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</si>
  <si>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</si>
  <si>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</si>
  <si>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</si>
  <si>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</si>
  <si>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</si>
  <si>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</si>
  <si>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</si>
  <si>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</si>
  <si>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</si>
  <si>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</si>
  <si>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</si>
  <si>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</si>
  <si>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</si>
  <si>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</si>
  <si>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</si>
  <si>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</si>
  <si>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</si>
  <si>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</si>
  <si>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</si>
  <si>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</si>
  <si>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</si>
  <si>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</si>
  <si>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</si>
  <si>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</si>
  <si>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</si>
  <si>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</si>
  <si>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</si>
  <si>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</si>
  <si>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</si>
  <si>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</si>
  <si>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</si>
  <si>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</si>
  <si>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</si>
  <si>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</si>
  <si>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</si>
  <si>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</si>
  <si>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</si>
  <si>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</si>
  <si>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</si>
  <si>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</si>
  <si>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</si>
  <si>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</si>
  <si>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</si>
  <si>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</si>
  <si>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</si>
  <si>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</si>
  <si>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</si>
  <si>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</si>
  <si>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</si>
  <si>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</si>
  <si>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</si>
  <si>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</si>
  <si>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</si>
  <si>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</si>
  <si>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</si>
  <si>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</si>
  <si>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</si>
  <si>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</si>
  <si>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</si>
  <si>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</si>
  <si>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</si>
  <si>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</si>
  <si>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</si>
  <si>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</si>
  <si>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</si>
  <si>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</si>
  <si>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</si>
  <si>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</si>
  <si>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</si>
  <si>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</si>
  <si>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</si>
  <si>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</si>
  <si>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</si>
  <si>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</si>
  <si>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</si>
  <si>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</si>
  <si>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</si>
  <si>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</si>
  <si>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</si>
  <si>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</si>
  <si>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</si>
  <si>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</si>
  <si>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</si>
  <si>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</si>
  <si>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</si>
  <si>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</si>
  <si>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</si>
  <si>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</si>
  <si>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</si>
  <si>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</si>
  <si>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</si>
  <si>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</si>
  <si>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</si>
  <si>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</si>
  <si>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</si>
  <si>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</si>
  <si>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</si>
  <si>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</si>
  <si>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</si>
  <si>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</si>
  <si>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</si>
  <si>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</si>
  <si>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</si>
  <si>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</si>
  <si>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</si>
  <si>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</si>
  <si>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</si>
  <si>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</si>
  <si>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</si>
  <si>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</si>
  <si>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</si>
  <si>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</si>
  <si>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</si>
  <si>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</si>
  <si>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</si>
  <si>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</si>
  <si>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</si>
  <si>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</si>
  <si>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</si>
  <si>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</si>
  <si>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</si>
  <si>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</si>
  <si>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</si>
  <si>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</si>
  <si>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</si>
  <si>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</si>
  <si>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</si>
  <si>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</si>
  <si>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</si>
  <si>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</si>
  <si>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</si>
  <si>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</si>
  <si>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</si>
  <si>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</si>
  <si>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</si>
  <si>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</si>
  <si>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</si>
  <si>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</si>
  <si>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</si>
  <si>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</si>
  <si>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</si>
  <si>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</si>
  <si>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</si>
  <si>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</si>
  <si>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</si>
  <si>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</si>
  <si>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</si>
  <si>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</si>
  <si>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</si>
  <si>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</si>
  <si>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</si>
  <si>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</si>
  <si>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</si>
  <si>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</si>
  <si>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</si>
  <si>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</si>
  <si>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</si>
  <si>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</si>
  <si>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</si>
  <si>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</si>
  <si>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</si>
  <si>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</si>
  <si>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</si>
  <si>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</si>
  <si>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</si>
  <si>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</si>
  <si>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</si>
  <si>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</si>
  <si>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</si>
  <si>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</si>
  <si>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</si>
  <si>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</si>
  <si>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</si>
  <si>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</si>
  <si>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</si>
  <si>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</si>
  <si>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</si>
  <si>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</si>
  <si>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</si>
  <si>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</si>
  <si>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</si>
  <si>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</si>
  <si>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</si>
  <si>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</si>
  <si>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</si>
  <si>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</si>
  <si>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</si>
  <si>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</si>
  <si>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</si>
  <si>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</si>
  <si>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</si>
  <si>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</si>
  <si>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</si>
  <si>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</si>
  <si>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</si>
  <si>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</si>
  <si>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</si>
  <si>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</si>
  <si>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</si>
  <si>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</si>
  <si>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</si>
  <si>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</si>
  <si>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</si>
  <si>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</si>
  <si>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</si>
  <si>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</si>
  <si>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</si>
  <si>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</si>
  <si>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</si>
  <si>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</si>
  <si>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</si>
  <si>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</si>
  <si>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</si>
  <si>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</si>
  <si>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</si>
  <si>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</si>
  <si>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</si>
  <si>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</si>
  <si>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</si>
  <si>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</si>
  <si>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</si>
  <si>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</si>
  <si>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</si>
  <si>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</si>
  <si>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</si>
  <si>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</si>
  <si>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</si>
  <si>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</si>
  <si>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</si>
  <si>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</si>
  <si>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</si>
  <si>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</si>
  <si>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</si>
  <si>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</si>
  <si>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</si>
  <si>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</si>
  <si>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</si>
  <si>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</si>
  <si>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</si>
  <si>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</si>
  <si>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</si>
  <si>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</si>
  <si>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</si>
  <si>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</si>
  <si>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</si>
  <si>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</si>
  <si>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</si>
  <si>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</si>
  <si>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</si>
  <si>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</si>
  <si>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</si>
  <si>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</si>
  <si>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</si>
  <si>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</si>
  <si>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</si>
  <si>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</si>
  <si>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</si>
  <si>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</si>
  <si>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</si>
  <si>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</si>
  <si>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</si>
  <si>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</si>
  <si>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</si>
  <si>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</si>
  <si>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</si>
  <si>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</si>
  <si>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</si>
  <si>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</si>
  <si>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</si>
  <si>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</si>
  <si>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</si>
  <si>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</si>
  <si>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</si>
  <si>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</si>
  <si>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</si>
  <si>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</si>
  <si>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</si>
  <si>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</si>
  <si>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</si>
  <si>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</si>
  <si>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</si>
  <si>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</si>
  <si>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</si>
  <si>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</si>
  <si>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</si>
  <si>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</si>
  <si>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</si>
  <si>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</si>
  <si>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</si>
  <si>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</si>
  <si>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</si>
  <si>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</si>
  <si>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</si>
  <si>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</si>
  <si>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</si>
  <si>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</si>
  <si>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</si>
  <si>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</si>
  <si>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</si>
  <si>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</si>
  <si>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</si>
  <si>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</si>
  <si>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</si>
  <si>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</si>
  <si>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</si>
  <si>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</si>
  <si>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</si>
  <si>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</si>
  <si>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</si>
  <si>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</si>
  <si>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</si>
  <si>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</si>
  <si>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</si>
  <si>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</si>
  <si>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</si>
  <si>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</si>
  <si>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</si>
  <si>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</si>
  <si>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</si>
  <si>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</si>
  <si>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</si>
  <si>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</si>
  <si>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</si>
  <si>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</si>
  <si>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</si>
  <si>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</si>
  <si>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</si>
  <si>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</si>
  <si>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</si>
  <si>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</si>
  <si>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</si>
  <si>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</si>
  <si>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</si>
  <si>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</si>
  <si>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</si>
  <si>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</si>
  <si>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</si>
  <si>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</si>
  <si>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</si>
  <si>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</si>
  <si>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</si>
  <si>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</si>
  <si>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</si>
  <si>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</si>
  <si>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</si>
  <si>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</si>
  <si>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</si>
  <si>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</si>
  <si>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</si>
  <si>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</si>
  <si>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</si>
  <si>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</si>
  <si>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</si>
  <si>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</si>
  <si>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</si>
  <si>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</si>
  <si>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</si>
  <si>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</si>
  <si>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</si>
  <si>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</si>
  <si>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</si>
  <si>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</si>
  <si>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</si>
  <si>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</si>
  <si>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</si>
  <si>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</si>
  <si>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</si>
  <si>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</si>
  <si>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</si>
  <si>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</si>
  <si>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</si>
  <si>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</si>
  <si>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</si>
  <si>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</si>
  <si>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</si>
  <si>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</si>
  <si>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</si>
  <si>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</si>
  <si>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</si>
  <si>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</si>
  <si>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</si>
  <si>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</si>
  <si>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</si>
  <si>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</si>
  <si>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</si>
  <si>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</si>
  <si>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</si>
  <si>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</si>
  <si>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</si>
  <si>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</si>
  <si>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</si>
  <si>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</si>
  <si>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</si>
  <si>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</si>
  <si>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</si>
  <si>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</si>
  <si>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</si>
  <si>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</si>
  <si>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</si>
  <si>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</si>
  <si>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</si>
  <si>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</si>
  <si>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</si>
  <si>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</si>
  <si>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</si>
  <si>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</si>
  <si>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</si>
  <si>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</si>
  <si>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</si>
  <si>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</si>
  <si>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</si>
  <si>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</si>
  <si>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</si>
  <si>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</si>
  <si>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</si>
  <si>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</si>
  <si>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</si>
  <si>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</si>
  <si>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</si>
  <si>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</si>
  <si>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</si>
  <si>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</si>
  <si>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</si>
  <si>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</si>
  <si>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</si>
  <si>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</si>
  <si>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</si>
  <si>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</si>
  <si>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</si>
  <si>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</si>
  <si>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</si>
  <si>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</si>
  <si>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</si>
  <si>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</si>
  <si>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</si>
  <si>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</si>
  <si>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</si>
  <si>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</si>
  <si>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</si>
  <si>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</si>
  <si>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</si>
  <si>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</si>
  <si>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</si>
  <si>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</si>
  <si>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</si>
  <si>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</si>
  <si>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</si>
  <si>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</si>
  <si>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</si>
  <si>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</si>
  <si>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</si>
  <si>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</si>
  <si>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</si>
  <si>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</si>
  <si>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</si>
  <si>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</si>
  <si>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</si>
  <si>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</si>
  <si>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</si>
  <si>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</si>
  <si>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</si>
  <si>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</si>
  <si>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</si>
  <si>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</si>
  <si>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</si>
  <si>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</si>
  <si>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</si>
  <si>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</si>
  <si>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</si>
  <si>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</si>
  <si>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</si>
  <si>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</si>
  <si>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</si>
  <si>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</si>
  <si>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</si>
  <si>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</si>
  <si>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</si>
  <si>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</si>
  <si>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</si>
  <si>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</si>
  <si>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</si>
  <si>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</si>
  <si>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</si>
  <si>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</si>
  <si>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</si>
  <si>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</si>
  <si>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</si>
  <si>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</si>
  <si>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</si>
  <si>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</si>
  <si>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</si>
  <si>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</si>
  <si>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</si>
  <si>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</si>
  <si>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</si>
  <si>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</si>
  <si>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</si>
  <si>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</si>
  <si>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</si>
  <si>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</si>
  <si>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</si>
  <si>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</si>
  <si>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</si>
  <si>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</si>
  <si>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</si>
  <si>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</si>
  <si>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</si>
  <si>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</si>
  <si>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</si>
  <si>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</si>
  <si>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</si>
  <si>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</si>
  <si>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</si>
  <si>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</si>
  <si>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</si>
  <si>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</si>
  <si>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</si>
  <si>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</si>
  <si>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</si>
  <si>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</si>
  <si>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</si>
  <si>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</si>
  <si>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</si>
  <si>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</si>
  <si>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</si>
  <si>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</si>
  <si>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</si>
  <si>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</si>
  <si>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</si>
  <si>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</si>
  <si>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</si>
  <si>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</si>
  <si>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</si>
  <si>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</si>
  <si>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</si>
  <si>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</si>
  <si>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</si>
  <si>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</si>
  <si>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</si>
  <si>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</si>
  <si>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</si>
  <si>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</si>
  <si>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</si>
  <si>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</si>
  <si>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</si>
  <si>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</si>
  <si>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</si>
  <si>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</si>
  <si>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</si>
  <si>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</si>
  <si>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</si>
  <si>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</si>
  <si>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</si>
  <si>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</si>
  <si>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</si>
  <si>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</si>
  <si>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</si>
  <si>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</si>
  <si>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</si>
  <si>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</si>
  <si>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</si>
  <si>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</si>
  <si>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</si>
  <si>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</si>
  <si>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</si>
  <si>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</si>
  <si>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</si>
  <si>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</si>
  <si>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</si>
  <si>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</si>
  <si>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</si>
  <si>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</si>
  <si>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</si>
  <si>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</si>
  <si>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</si>
  <si>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</si>
  <si>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</si>
  <si>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</si>
  <si>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</si>
  <si>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</si>
  <si>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</si>
  <si>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</si>
  <si>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</si>
  <si>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</si>
  <si>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</si>
  <si>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</si>
  <si>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</si>
  <si>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</si>
  <si>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</si>
  <si>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</si>
  <si>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</si>
  <si>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</si>
  <si>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</si>
  <si>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</si>
  <si>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</si>
  <si>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</si>
  <si>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</si>
  <si>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</si>
  <si>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</si>
  <si>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</si>
  <si>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</si>
  <si>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</si>
  <si>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</si>
  <si>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</si>
  <si>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</si>
  <si>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</si>
  <si>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</si>
  <si>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</si>
  <si>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</si>
  <si>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</si>
  <si>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</si>
  <si>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</si>
  <si>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</si>
  <si>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</si>
  <si>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</si>
  <si>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</si>
  <si>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</si>
  <si>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</si>
  <si>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</si>
  <si>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</si>
  <si>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</si>
  <si>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</si>
  <si>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</si>
  <si>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</si>
  <si>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</si>
  <si>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</si>
  <si>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</si>
  <si>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</si>
  <si>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</si>
  <si>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</si>
  <si>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</si>
  <si>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</si>
  <si>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</si>
  <si>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</si>
  <si>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</si>
  <si>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</si>
  <si>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</si>
  <si>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</si>
  <si>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</si>
  <si>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</si>
  <si>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</si>
  <si>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</si>
  <si>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</si>
  <si>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</si>
  <si>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</si>
  <si>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</si>
  <si>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</si>
  <si>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</si>
  <si>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</si>
  <si>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</si>
  <si>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</si>
  <si>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</si>
  <si>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</si>
  <si>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</si>
  <si>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</si>
  <si>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</si>
  <si>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</si>
  <si>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</si>
  <si>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</si>
  <si>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</si>
  <si>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</si>
  <si>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</si>
  <si>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</si>
  <si>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</si>
  <si>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</si>
  <si>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</si>
  <si>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</si>
  <si>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</si>
  <si>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</si>
  <si>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</si>
  <si>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</si>
  <si>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</si>
  <si>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</si>
  <si>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</si>
  <si>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</si>
  <si>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</si>
  <si>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</si>
  <si>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</si>
  <si>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</si>
  <si>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</si>
  <si>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</si>
  <si>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</si>
  <si>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</si>
  <si>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</si>
  <si>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</si>
  <si>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</si>
  <si>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</si>
  <si>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</si>
  <si>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</si>
  <si>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</si>
  <si>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</si>
  <si>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</si>
  <si>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</si>
  <si>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</si>
  <si>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</si>
  <si>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</si>
  <si>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</si>
  <si>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</si>
  <si>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</si>
  <si>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</si>
  <si>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</si>
  <si>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</si>
  <si>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</si>
  <si>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</si>
  <si>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</si>
  <si>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</si>
  <si>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</si>
  <si>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</si>
  <si>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</si>
  <si>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</si>
  <si>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</si>
  <si>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</si>
  <si>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</si>
  <si>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</si>
  <si>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</si>
  <si>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</si>
  <si>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</si>
  <si>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</si>
  <si>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</si>
  <si>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</si>
  <si>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</si>
  <si>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</si>
  <si>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</si>
  <si>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</si>
  <si>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</si>
  <si>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</si>
  <si>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</si>
  <si>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</si>
  <si>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</si>
  <si>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</si>
  <si>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</si>
  <si>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</si>
  <si>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</si>
  <si>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</si>
  <si>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</si>
  <si>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</si>
  <si>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</si>
  <si>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</si>
  <si>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</si>
  <si>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</si>
  <si>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</si>
  <si>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</si>
  <si>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</si>
  <si>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</si>
  <si>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</si>
  <si>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</si>
  <si>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</si>
  <si>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</si>
  <si>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</si>
  <si>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</si>
  <si>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</si>
  <si>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</si>
  <si>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</si>
  <si>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</si>
  <si>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</si>
  <si>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</si>
  <si>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</si>
  <si>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</si>
  <si>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</si>
  <si>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</si>
  <si>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</si>
  <si>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</si>
  <si>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</si>
  <si>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</si>
  <si>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</si>
  <si>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</si>
  <si>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</si>
  <si>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</si>
  <si>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</si>
  <si>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</si>
  <si>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</si>
  <si>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</si>
  <si>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</si>
  <si>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</si>
  <si>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</si>
  <si>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</si>
  <si>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</si>
  <si>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</si>
  <si>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</si>
  <si>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</si>
  <si>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</si>
  <si>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</si>
  <si>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</si>
  <si>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</si>
  <si>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</si>
  <si>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</si>
  <si>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</si>
  <si>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</si>
  <si>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</si>
  <si>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</si>
  <si>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</si>
  <si>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</si>
  <si>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</si>
  <si>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</si>
  <si>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</si>
  <si>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</si>
  <si>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</si>
  <si>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</si>
  <si>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</si>
  <si>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</si>
  <si>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</si>
  <si>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</si>
  <si>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</si>
  <si>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</si>
  <si>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</si>
  <si>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</si>
  <si>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</si>
  <si>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</si>
  <si>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</si>
  <si>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</si>
  <si>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</si>
  <si>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</si>
  <si>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</si>
  <si>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</si>
  <si>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</si>
  <si>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</si>
  <si>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</si>
  <si>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</si>
  <si>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</si>
  <si>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</si>
  <si>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</si>
  <si>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</si>
  <si>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</si>
  <si>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</si>
  <si>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</si>
  <si>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</si>
  <si>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</si>
  <si>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</si>
  <si>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</si>
  <si>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</si>
  <si>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</si>
  <si>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</si>
  <si>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</si>
  <si>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</si>
  <si>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</si>
  <si>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</si>
  <si>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</si>
  <si>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</si>
  <si>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</si>
  <si>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</si>
  <si>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</si>
  <si>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</si>
  <si>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</si>
  <si>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</si>
  <si>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</si>
  <si>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</si>
  <si>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</si>
  <si>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</si>
  <si>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</si>
  <si>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</si>
  <si>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</si>
  <si>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</si>
  <si>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</si>
  <si>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</si>
  <si>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</si>
  <si>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</si>
  <si>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</si>
  <si>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</si>
  <si>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</si>
  <si>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</si>
  <si>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</si>
  <si>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</si>
  <si>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</si>
  <si>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</si>
  <si>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</si>
  <si>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</si>
  <si>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</si>
  <si>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</si>
  <si>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</si>
  <si>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</si>
  <si>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</si>
  <si>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</si>
  <si>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</si>
  <si>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</si>
  <si>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</si>
  <si>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</si>
  <si>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</si>
  <si>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</si>
  <si>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</si>
  <si>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</si>
  <si>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</si>
  <si>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</si>
  <si>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</si>
  <si>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</si>
  <si>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</si>
  <si>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</si>
  <si>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</si>
  <si>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</si>
  <si>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</si>
  <si>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</si>
  <si>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</si>
  <si>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</si>
  <si>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</si>
  <si>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</si>
  <si>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</si>
  <si>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</si>
  <si>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</si>
  <si>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</si>
  <si>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</si>
  <si>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</si>
  <si>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</si>
  <si>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</si>
  <si>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</si>
  <si>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</si>
  <si>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</si>
  <si>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</si>
  <si>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</si>
  <si>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</si>
  <si>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</si>
  <si>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</si>
  <si>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</si>
  <si>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</si>
  <si>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</si>
  <si>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</si>
  <si>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</si>
  <si>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</si>
  <si>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</si>
  <si>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</si>
  <si>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</si>
  <si>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</si>
  <si>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</si>
  <si>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</si>
  <si>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</si>
  <si>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</si>
  <si>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</si>
  <si>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</si>
  <si>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</si>
  <si>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</si>
  <si>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</si>
  <si>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</si>
  <si>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</si>
  <si>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</si>
  <si>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</si>
  <si>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</si>
  <si>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</si>
  <si>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</si>
  <si>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</si>
  <si>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</si>
  <si>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</si>
  <si>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</si>
  <si>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</si>
  <si>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</si>
  <si>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</si>
  <si>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</si>
  <si>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</si>
  <si>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</si>
  <si>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</si>
  <si>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</si>
  <si>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</si>
  <si>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</si>
  <si>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</si>
  <si>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</si>
  <si>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</si>
  <si>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</si>
  <si>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</si>
  <si>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</si>
  <si>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</si>
  <si>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</si>
  <si>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</si>
  <si>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</si>
  <si>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</si>
  <si>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</si>
  <si>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</si>
  <si>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</si>
  <si>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</si>
  <si>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</si>
  <si>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</si>
  <si>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</si>
  <si>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</si>
  <si>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</si>
  <si>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</si>
  <si>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</si>
  <si>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</si>
  <si>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</si>
  <si>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</si>
  <si>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</si>
  <si>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</si>
  <si>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</si>
  <si>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</si>
  <si>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</si>
  <si>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</si>
  <si>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</si>
  <si>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</si>
  <si>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</si>
  <si>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</si>
  <si>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</si>
  <si>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</si>
  <si>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</si>
  <si>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</si>
  <si>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</si>
  <si>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</si>
  <si>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</si>
  <si>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</si>
  <si>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</si>
  <si>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</si>
  <si>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</si>
  <si>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</si>
  <si>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</si>
  <si>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</si>
  <si>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</si>
  <si>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</si>
  <si>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</si>
  <si>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</si>
  <si>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</si>
  <si>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</si>
  <si>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</si>
  <si>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</si>
  <si>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</si>
  <si>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</si>
  <si>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</si>
  <si>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</si>
  <si>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</si>
  <si>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</si>
  <si>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</si>
  <si>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</si>
  <si>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</si>
  <si>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</si>
  <si>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</si>
  <si>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</si>
  <si>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</si>
  <si>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</si>
  <si>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</si>
  <si>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</si>
  <si>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</si>
  <si>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</si>
  <si>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</si>
  <si>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</si>
  <si>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</si>
  <si>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</si>
  <si>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</si>
  <si>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</si>
  <si>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</si>
  <si>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</si>
  <si>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</si>
  <si>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</si>
  <si>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</si>
  <si>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</si>
  <si>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</si>
  <si>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</si>
  <si>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</si>
  <si>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</si>
  <si>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</si>
  <si>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</si>
  <si>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</si>
  <si>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</si>
  <si>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</si>
  <si>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</si>
  <si>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</si>
  <si>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</si>
  <si>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</si>
  <si>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</si>
  <si>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</si>
  <si>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</si>
  <si>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</si>
  <si>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</si>
  <si>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</si>
  <si>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</si>
  <si>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</si>
  <si>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</si>
  <si>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</si>
  <si>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</si>
  <si>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</si>
  <si>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</si>
  <si>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</si>
  <si>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</si>
  <si>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</si>
  <si>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</si>
  <si>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</si>
  <si>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</si>
  <si>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</si>
  <si>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</si>
  <si>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</si>
  <si>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</si>
  <si>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</si>
  <si>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</si>
  <si>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</si>
  <si>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</si>
  <si>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</si>
  <si>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</si>
  <si>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</si>
  <si>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</si>
  <si>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</si>
  <si>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</si>
  <si>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</si>
  <si>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</si>
  <si>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</si>
  <si>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</si>
  <si>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</si>
  <si>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</si>
  <si>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</si>
  <si>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</si>
  <si>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</si>
  <si>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</si>
  <si>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</si>
  <si>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</si>
  <si>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</si>
  <si>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</si>
  <si>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</si>
  <si>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</si>
  <si>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</si>
  <si>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</si>
  <si>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</si>
  <si>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</si>
  <si>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</si>
  <si>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</si>
  <si>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</si>
  <si>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</si>
  <si>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</si>
  <si>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</si>
  <si>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</si>
  <si>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</si>
  <si>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</si>
  <si>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</si>
  <si>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</si>
  <si>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</si>
  <si>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</si>
  <si>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</si>
  <si>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</si>
  <si>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</si>
  <si>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</si>
  <si>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</si>
  <si>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</si>
  <si>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</si>
  <si>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</si>
  <si>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</si>
  <si>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</si>
  <si>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</si>
  <si>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</si>
  <si>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</si>
  <si>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</si>
  <si>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</si>
  <si>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</si>
  <si>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</si>
  <si>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</si>
  <si>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</si>
  <si>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</si>
  <si>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</si>
  <si>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</si>
  <si>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</si>
  <si>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</si>
  <si>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</si>
  <si>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</si>
  <si>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</si>
  <si>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</si>
  <si>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</si>
  <si>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</si>
  <si>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</si>
  <si>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</si>
  <si>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</si>
  <si>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</si>
  <si>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</si>
  <si>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</si>
  <si>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</si>
  <si>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</si>
  <si>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</si>
  <si>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</si>
  <si>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</si>
  <si>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</si>
  <si>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</si>
  <si>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</si>
  <si>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</si>
  <si>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</si>
  <si>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</si>
  <si>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</si>
  <si>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</si>
  <si>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</si>
  <si>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</si>
  <si>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</si>
  <si>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</si>
  <si>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</si>
  <si>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</si>
  <si>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</si>
  <si>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</si>
  <si>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</si>
  <si>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</si>
  <si>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</si>
  <si>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</si>
  <si>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</si>
  <si>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</si>
  <si>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</si>
  <si>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</si>
  <si>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</si>
  <si>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</si>
  <si>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</si>
  <si>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</si>
  <si>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</si>
  <si>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</si>
  <si>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</si>
  <si>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</si>
  <si>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</si>
  <si>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</si>
  <si>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</si>
  <si>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</si>
  <si>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</si>
  <si>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</si>
  <si>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</si>
  <si>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</si>
  <si>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</si>
  <si>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</si>
  <si>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</si>
  <si>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</si>
  <si>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</si>
  <si>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</si>
  <si>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</si>
  <si>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</si>
  <si>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</si>
  <si>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</si>
  <si>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</si>
  <si>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</si>
  <si>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</si>
  <si>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</si>
  <si>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</si>
  <si>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</si>
  <si>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</si>
  <si>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</si>
  <si>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</si>
  <si>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</si>
  <si>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</si>
  <si>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</si>
  <si>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</si>
  <si>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</si>
  <si>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</si>
  <si>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</si>
  <si>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</si>
  <si>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</si>
  <si>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</si>
  <si>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</si>
  <si>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</si>
  <si>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</si>
  <si>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</si>
  <si>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</si>
  <si>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</si>
  <si>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</si>
  <si>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</si>
  <si>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</si>
  <si>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</si>
  <si>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</si>
  <si>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</si>
  <si>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</si>
  <si>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</si>
  <si>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</si>
  <si>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</si>
  <si>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</si>
  <si>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</si>
  <si>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</si>
  <si>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</si>
  <si>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</si>
  <si>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</si>
  <si>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</si>
  <si>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</si>
  <si>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</si>
  <si>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</si>
  <si>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</si>
  <si>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</si>
  <si>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</si>
  <si>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</si>
  <si>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</si>
  <si>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</si>
  <si>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</si>
  <si>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</si>
  <si>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</si>
  <si>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</si>
  <si>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</si>
  <si>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</si>
  <si>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</si>
  <si>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</si>
  <si>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</si>
  <si>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</si>
  <si>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</si>
  <si>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</si>
  <si>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</si>
  <si>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</si>
  <si>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</si>
  <si>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</si>
  <si>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</si>
  <si>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</si>
  <si>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</si>
  <si>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</si>
  <si>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</si>
  <si>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</si>
  <si>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</si>
  <si>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</si>
  <si>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</si>
  <si>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</si>
  <si>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</si>
  <si>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</si>
  <si>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</si>
  <si>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</si>
  <si>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</si>
  <si>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</si>
  <si>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</si>
  <si>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</si>
  <si>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</si>
  <si>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</si>
  <si>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</si>
  <si>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</si>
  <si>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</si>
  <si>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</si>
  <si>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</si>
  <si>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</si>
  <si>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</si>
  <si>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</si>
  <si>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</si>
  <si>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</si>
  <si>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</si>
  <si>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</si>
  <si>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</si>
  <si>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</si>
  <si>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</si>
  <si>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</si>
  <si>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</si>
  <si>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</si>
  <si>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</si>
  <si>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</si>
  <si>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</si>
  <si>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</si>
  <si>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</si>
  <si>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</si>
  <si>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</si>
  <si>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</si>
  <si>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</si>
  <si>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</si>
  <si>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</si>
  <si>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</si>
  <si>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</si>
  <si>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</si>
  <si>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</si>
  <si>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</si>
  <si>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</si>
  <si>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</si>
  <si>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</si>
  <si>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</si>
  <si>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</si>
  <si>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</si>
  <si>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</si>
  <si>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</si>
  <si>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</si>
  <si>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</si>
  <si>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</si>
  <si>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</si>
  <si>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</si>
  <si>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</si>
  <si>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</si>
  <si>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</si>
  <si>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</si>
  <si>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</si>
  <si>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</si>
  <si>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</si>
  <si>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</si>
  <si>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</si>
  <si>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</si>
  <si>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</si>
  <si>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</si>
  <si>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</si>
  <si>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</si>
  <si>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</si>
  <si>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</si>
  <si>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</si>
  <si>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</si>
  <si>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</si>
  <si>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</si>
  <si>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</si>
  <si>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</si>
  <si>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</si>
  <si>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</si>
  <si>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</si>
  <si>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</si>
  <si>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</si>
  <si>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</si>
  <si>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</si>
  <si>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</si>
  <si>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</si>
  <si>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</si>
  <si>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</si>
  <si>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</si>
  <si>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</si>
  <si>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</si>
  <si>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</si>
  <si>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</si>
  <si>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</si>
  <si>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</si>
  <si>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</si>
  <si>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</si>
  <si>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</si>
  <si>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</si>
  <si>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</si>
  <si>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</si>
  <si>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</si>
  <si>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</si>
  <si>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</si>
  <si>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</si>
  <si>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</si>
  <si>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</si>
  <si>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</si>
  <si>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</si>
  <si>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</si>
  <si>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</si>
  <si>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</si>
  <si>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</si>
  <si>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</si>
  <si>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</si>
  <si>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</si>
  <si>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</si>
  <si>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</si>
  <si>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</si>
  <si>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</si>
  <si>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</si>
  <si>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</si>
  <si>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</si>
  <si>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</si>
  <si>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</si>
  <si>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</si>
  <si>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</si>
  <si>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</si>
  <si>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</si>
  <si>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</si>
  <si>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</si>
  <si>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</si>
  <si>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</si>
  <si>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</si>
  <si>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</si>
  <si>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</si>
  <si>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</si>
  <si>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</si>
  <si>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</si>
  <si>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</si>
  <si>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</si>
  <si>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</si>
  <si>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</si>
  <si>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</si>
  <si>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</si>
  <si>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</si>
  <si>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</si>
  <si>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</si>
  <si>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</si>
  <si>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</si>
  <si>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</si>
  <si>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</si>
  <si>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</si>
  <si>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</si>
  <si>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</si>
  <si>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</si>
  <si>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</si>
  <si>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</si>
  <si>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</si>
  <si>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</si>
  <si>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</si>
  <si>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</si>
  <si>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</si>
  <si>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</si>
  <si>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</si>
  <si>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</si>
  <si>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</si>
  <si>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</si>
  <si>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</si>
  <si>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</si>
  <si>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</si>
  <si>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</si>
  <si>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</si>
  <si>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</si>
  <si>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</si>
  <si>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</si>
  <si>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</si>
  <si>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</si>
  <si>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</si>
  <si>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</si>
  <si>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</si>
  <si>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</si>
  <si>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</si>
  <si>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</si>
  <si>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</si>
  <si>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</si>
  <si>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</si>
  <si>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</si>
  <si>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TT-20251126-00888</t>
  </si>
  <si>
    <t>EM team at site checking</t>
  </si>
  <si>
    <t>TT-20251125-02240</t>
  </si>
  <si>
    <t>EM team moved need 45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</si>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</sst>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66" dataDxfId="165" headerRowBorderDxfId="163" tableBorderDxfId="164" totalsRowBorderDxfId="162">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4" totalsRowShown="0" headerRowDxfId="40" dataDxfId="39" headerRowBorderDxfId="37" tableBorderDxfId="38" totalsRowBorderDxfId="36">
  <autoFilter ref="A1:L3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3" dataDxfId="22" headerRowBorderDxfId="20" tableBorderDxfId="21">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14" sqref="A1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324.95731747685204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45987.905743402778</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45987.905743402778</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45987.905743402778</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45987.905743402778</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45987.905743402778</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45987.905743402778</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45987.905743402778</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45987.905743402778</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45987.905743402778</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45987.905743402778</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45987.905743402778</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45987.905743402778</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45987.905743402778</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45987.905743402778</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45987.905743402778</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45987.905743402778</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45987.905743402778</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45987.905743402778</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45987.905743402778</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45987.905743402778</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45987.905743402778</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45987.905743402778</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45987.905743402778</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45987.905743402778</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45987.905743402778</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45987.905743402778</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45987.905743402778</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45987.905743402778</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45987.905743402778</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45987.905743402778</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45987.905743402778</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45987.905743402778</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45987.905743402778</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45987.905743402778</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45987.905743402778</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45987.905743402778</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45987.905743402778</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45987.905743402778</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45987.905743402778</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45987.905743402778</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45987.905743402778</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45987.905743402778</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45987.905743402778</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45987.905743402778</v>
      </c>
      <c r="H46" s="135"/>
      <c r="I46" s="137" t="str">
        <f>IFERROR(VLOOKUP(D46,DB!A:F,6,0),"")</f>
        <v/>
      </c>
      <c r="J46" s="137" t="str">
        <f>IFERROR(VLOOKUP(D46,DB!A:G,7,0),"")</f>
        <v/>
      </c>
      <c r="K46" s="133"/>
      <c r="L46" s="132" t="str">
        <f>IFERROR(VLOOKUP(D46,DB!A:I,9,0),"")</f>
        <v/>
      </c>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row r="50" spans="6:11" s="61" customFormat="1" ht="15" customHeight="1">
      <c r="F50" s="131"/>
      <c r="G50" s="130"/>
      <c r="H50" s="131"/>
      <c r="K50" s="129"/>
    </row>
    <row r="51" spans="6:11" s="61" customFormat="1" ht="15" customHeight="1">
      <c r="F51" s="131"/>
      <c r="G51" s="130"/>
      <c r="H51" s="131"/>
      <c r="K51" s="129"/>
    </row>
  </sheetData>
  <customSheetViews>
    <customSheetView guid="{F6042A99-DD27-4453-835D-0834D95730CC}" filter="1" showAutoFilter="1">
      <pageMargins left="0" right="0" top="0" bottom="0" header="0" footer="0"/>
      <autoFilter ref="B1:M1" xr:uid="{E764EB2F-4358-4B86-94BA-5AE59DE228C7}"/>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5" activePane="bottomLeft" state="frozen"/>
      <selection pane="bottomLeft" activeCell="A5" sqref="A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162.90590543981671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3.5183244212967111</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45987.905743402778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45987.905743402778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45987.905743402778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45987.905743402778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45987.905743402778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45987.905743402778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45987.905743402778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45987.905743402778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45987.905743402778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45987.905743402778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45987.905743402778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45987.905743402778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45987.905743402778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45987.905743402778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45987.905743402778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45987.905743402778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45987.905743402778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45987.905743402778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45987.905743402778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45987.905743402778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45987.905743402778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45987.905743402778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45987.905743402778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45987.905743402778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45987.905743402778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45987.905743402778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45987.905743402778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45987.905743402778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45987.905743402778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45987.905743402778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45987.905743402778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45987.905743402778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45987.905743402778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45987.905743402778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45987.905743402778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45987.905743402778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45987.905743402778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45987.905743402778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45987.905743402778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45987.905743402778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45987.905743402778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45987.905743402778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45987.905743402778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45987.905743402778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45987.905743402778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45987.905743402778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45987.905743402778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45987.905743402778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45987.905743402778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45987.905743402778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45987.905743402778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45987.905743402778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45987.905743402778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45987.905743402778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45987.905743402778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45987.905743402778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45987.905743402778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45987.905743402778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45987.905743402778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45987.905743402778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45987.905743402778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45987.905743402778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45987.905743402778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45987.905743402778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45987.905743402778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45987.905743402778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45987.905743402778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45987.905743402778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45987.905743402778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45987.905743402778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45987.905743402778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45987.905743402778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45987.905743402778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45987.905743402778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45987.905743402778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45987.905743402778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45987.905743402778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45987.905743402778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45987.905743402778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45987.905743402778</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45987.905743402778</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45987.905743402778</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45987.905743402778</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45987.905743402778</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45987.905743402778</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45987.905743402778</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45987.905743402778</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45987.905743402778</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45987.905743402778</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45987.905743402778</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45987.905743402778</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45987.905743402778</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45987.905743402778</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45987.905743402778</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45987.905743402778</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45987.905743402778</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45987.905743402778</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45987.905743402778</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tabSelected="1" workbookViewId="0">
      <selection activeCell="D18" sqref="D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45987.905743402778</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45987.905743402778</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45987.905743402778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45987.905743402778</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45987.905743402778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45987.905743402778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45987.905743402778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45987.905743402778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45987.905743402778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45987.905743402778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45987.905743402778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45987.905743402778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45987.905743402778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45987.905743402778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45987.905743402778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45987.905743402778</v>
      </c>
      <c r="H17" s="22"/>
      <c r="I17" s="19" t="str">
        <f>IFERROR(VLOOKUP(D17,DB!A:F,6,0),"")</f>
        <v/>
      </c>
      <c r="J17" s="18" t="str">
        <f>IFERROR(VLOOKUP(D17,DB!A:G,7,0),"")</f>
        <v/>
      </c>
      <c r="K17" s="42"/>
      <c r="L17" s="23" t="str">
        <f>IFERROR(VLOOKUP(D17,DB!A:I,9,0),"")</f>
        <v/>
      </c>
    </row>
    <row r="18" spans="1:12" ht="15" customHeight="1">
      <c r="A18" s="19"/>
      <c r="B18" s="58" t="str">
        <f>IFERROR(VLOOKUP(D18,DB!A:K,11,0),"")</f>
        <v>R3</v>
      </c>
      <c r="C18" s="18"/>
      <c r="D18" s="18" t="s">
        <v>20523</v>
      </c>
      <c r="E18" s="18"/>
      <c r="F18" s="20"/>
      <c r="G18" s="21">
        <f t="shared" ca="1" si="0"/>
        <v>45987.905743402778</v>
      </c>
      <c r="H18" s="22"/>
      <c r="I18" s="19" t="str">
        <f>IFERROR(VLOOKUP(D18,DB!A:F,6,0),"")</f>
        <v>SCECO</v>
      </c>
      <c r="J18" s="18" t="str">
        <f>IFERROR(VLOOKUP(D18,DB!A:G,7,0),"")</f>
        <v>Dead</v>
      </c>
      <c r="K18" s="42"/>
      <c r="L18" s="23" t="str">
        <f>IFERROR(VLOOKUP(D18,DB!A:I,9,0),"")</f>
        <v>Latis</v>
      </c>
    </row>
    <row r="19" spans="1:12" ht="15" customHeight="1">
      <c r="A19" s="19"/>
      <c r="B19" s="58" t="str">
        <f>IFERROR(VLOOKUP(D19,DB!A:K,11,0),"")</f>
        <v/>
      </c>
      <c r="C19" s="18"/>
      <c r="D19" s="18" t="str">
        <f>IFERROR(VLOOKUP(#REF!,DB!#REF!,7,0),"")</f>
        <v/>
      </c>
      <c r="E19" s="18"/>
      <c r="F19" s="20"/>
      <c r="G19" s="21">
        <f t="shared" ca="1" si="0"/>
        <v>45987.905743402778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45987.905743402778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45987.905743402778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45987.905743402778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45987.905743402778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45987.905743402778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45987.905743402778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45987.905743402778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45987.905743402778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45987.905743402778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45987.905743402778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45987.905743402778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45987.905743402778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45987.905743402778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45987.905743402778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45987.905743402778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45987.905743402778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45987.905743402778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45987.905743402778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45987.905743402778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45987.905743402778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45987.905743402778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45987.905743402778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45987.905743402778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45987.905743402778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45987.905743402778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45987.905743402778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45987.905743402778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45987.905743402778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45987.905743402778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45987.905743402778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45987.905743402778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45987.905743402778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45987.905743402778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45987.905743402778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45987.905743402778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45987.905743402778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45987.905743402778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45987.905743402778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45987.905743402778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45987.905743402778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45987.905743402778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45987.905743402778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45987.905743402778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45987.905743402778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45987.905743402778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45987.905743402778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45987.905743402778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45987.905743402778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45987.905743402778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45987.905743402778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45987.905743402778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45987.905743402778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45987.905743402778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45987.905743402778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45987.905743402778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45987.905743402778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45987.905743402778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45987.905743402778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45987.905743402778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45987.905743402778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45987.905743402778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45987.905743402778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45987.905743402778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45987.905743402778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45987.905743402778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45987.905743402778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45987.905743402778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45987.905743402778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45987.905743402778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45987.905743402778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45987.905743402778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45987.905743402778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45987.905743402778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45987.905743402778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45987.905743402778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45987.905743402778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45987.905743402778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45987.905743402778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45987.905743402778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45987.905743402778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45987.905743402778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45987.905743402778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45987.905743402778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45987.905743402778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45987.905743402778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45987.905743402778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45987.905743402778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45987.905743402778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45987.905743402778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45987.905743402778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45987.905743402778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45987.905743402778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45987.905743402778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45987.905743402778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45987.905743402778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45987.905743402778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45987.905743402778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45987.905743402778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45987.905743402778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45987.905743402778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45987.905743402778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45987.905743402778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45987.905743402778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45987.905743402778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45987.905743402778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45987.905743402778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45987.905743402778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45987.905743402778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45987.905743402778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45987.905743402778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45987.905743402778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45987.905743402778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45987.905743402778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45987.905743402778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45987.905743402778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45987.905743402778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45987.905743402778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45987.905743402778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45987.905743402778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45987.905743402778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45987.905743402778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45987.905743402778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45987.905743402778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45987.905743402778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45987.905743402778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45987.905743402778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45987.905743402778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45987.905743402778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45987.905743402778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45987.905743402778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45987.905743402778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45987.905743402778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45987.905743402778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45987.905743402778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45987.905743402778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45987.905743402778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45987.905743402778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45987.905743402778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45987.905743402778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45987.905743402778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45987.905743402778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45987.905743402778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45987.905743402778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45987.905743402778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45987.905743402778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45987.905743402778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45987.905743402778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45987.905743402778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45987.905743402778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45987.905743402778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45987.905743402778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45987.905743402778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45987.905743402778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45987.905743402778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45987.905743402778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45987.905743402778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45987.905743402778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45987.905743402778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45987.905743402778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45987.905743402778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45987.905743402778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45987.905743402778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45987.905743402778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45987.905743402778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45987.905743402778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45987.905743402778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45987.905743402778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45987.905743402778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45987.905743402778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45987.905743402778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45987.905743402778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45987.905743402778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45987.905743402778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45987.905743402778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45987.905743402778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45987.905743402778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45987.905743402778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45987.905743402778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45987.905743402778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45987.905743402778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45987.905743402778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45987.905743402778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45987.905743402778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45987.905743402778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45987.905743402778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45987.905743402778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45987.905743402778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45987.905743402778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45987.905743402778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45987.905743402778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45987.905743402778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45987.905743402778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45987.905743402778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45987.905743402778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45987.905743402778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45987.905743402778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45987.905743402778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45987.905743402778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45987.905743402778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45987.905743402778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45987.905743402778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45987.905743402778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45987.905743402778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45987.905743402778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45987.905743402778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45987.905743402778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45987.905743402778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45987.905743402778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45987.905743402778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45987.905743402778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45987.905743402778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45987.905743402778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45987.905743402778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45987.905743402778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45987.905743402778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45987.905743402778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45987.905743402778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45987.905743402778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45987.905743402778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45987.905743402778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45987.905743402778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45987.905743402778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45987.905743402778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45987.905743402778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45987.905743402778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45987.905743402778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45987.905743402778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45987.905743402778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45987.905743402778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45987.905743402778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45987.905743402778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45987.905743402778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45987.905743402778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45987.905743402778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45987.905743402778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45987.905743402778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45987.905743402778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45987.905743402778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45987.905743402778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45987.905743402778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45987.905743402778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45987.905743402778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45987.905743402778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45987.905743402778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45987.905743402778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45987.905743402778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45987.905743402778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45987.905743402778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45987.905743402778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45987.905743402778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45987.905743402778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45987.905743402778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45987.905743402778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45987.905743402778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45987.905743402778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45987.905743402778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45987.905743402778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45987.905743402778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45987.905743402778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45987.905743402778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45987.905743402778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45987.905743402778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45987.905743402778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45987.905743402778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45987.905743402778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45987.905743402778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45987.905743402778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45987.905743402778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45987.905743402778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45987.905743402778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45987.905743402778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45987.905743402778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45987.905743402778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45987.905743402778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45987.905743402778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45987.905743402778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45987.905743402778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45987.905743402778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45987.905743402778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45987.905743402778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45987.905743402778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45987.905743402778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45987.905743402778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45987.905743402778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45987.905743402778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45987.905743402778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45987.905743402778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45987.905743402778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45987.905743402778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45987.905743402778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45987.905743402778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45987.905743402778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45987.905743402778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45987.905743402778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45987.905743402778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45987.905743402778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45987.905743402778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45987.905743402778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45987.905743402778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45987.905743402778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45987.905743402778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45987.905743402778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45987.905743402778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45987.905743402778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45987.905743402778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45987.905743402778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45987.905743402778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45987.905743402778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45987.905743402778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45987.905743402778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45987.905743402778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45987.905743402778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45987.905743402778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45987.905743402778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45987.905743402778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45987.905743402778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45987.905743402778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45987.905743402778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45987.905743402778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45987.905743402778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45987.905743402778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45987.905743402778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45987.905743402778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45987.905743402778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45987.905743402778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45987.905743402778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45987.905743402778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45987.905743402778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45987.905743402778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45987.905743402778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45987.905743402778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45987.905743402778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45987.905743402778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45987.905743402778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45987.905743402778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45987.905743402778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45987.905743402778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45987.905743402778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45987.905743402778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45987.905743402778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45987.905743402778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45987.905743402778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45987.905743402778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45987.905743402778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45987.905743402778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45987.905743402778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45987.905743402778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45987.905743402778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45987.905743402778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45987.905743402778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45987.905743402778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45987.905743402778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45987.905743402778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45987.905743402778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45987.905743402778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45987.905743402778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45987.905743402778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45987.905743402778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45987.905743402778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45987.905743402778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45987.905743402778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45987.905743402778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45987.905743402778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45987.905743402778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45987.905743402778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45987.905743402778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45987.905743402778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45987.905743402778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45987.905743402778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45987.905743402778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45987.905743402778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45987.905743402778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45987.905743402778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45987.905743402778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45987.905743402778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45987.905743402778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45987.905743402778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45987.905743402778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45987.905743402778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45987.905743402778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45987.905743402778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45987.905743402778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45987.905743402778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45987.905743402778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45987.905743402778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45987.905743402778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45987.905743402778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45987.905743402778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45987.905743402778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45987.905743402778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45987.905743402778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45987.905743402778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45987.905743402778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45987.905743402778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45987.905743402778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45987.905743402778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45987.905743402778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45987.905743402778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45987.905743402778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45987.905743402778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45987.905743402778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45987.905743402778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45987.905743402778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45987.905743402778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45987.905743402778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45987.905743402778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45987.905743402778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45987.905743402778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45987.905743402778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45987.905743402778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45987.905743402778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45987.905743402778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45987.905743402778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45987.905743402778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45987.905743402778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45987.905743402778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45987.905743402778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45987.905743402778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45987.905743402778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45987.905743402778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45987.905743402778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45987.905743402778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45987.905743402778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45987.905743402778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45987.905743402778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45987.905743402778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45987.905743402778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45987.905743402778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45987.905743402778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45987.905743402778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45987.905743402778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45987.905743402778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45987.905743402778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45987.905743402778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45987.905743402778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45987.905743402778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45987.905743402778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45987.905743402778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45987.905743402778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45987.905743402778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45987.905743402778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45987.905743402778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45987.905743402778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45987.905743402778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45987.905743402778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45987.905743402778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45987.905743402778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45987.905743402778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45987.905743402778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45987.905743402778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45987.905743402778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45987.905743402778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45987.905743402778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45987.905743402778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45987.905743402778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45987.905743402778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45987.905743402778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45987.905743402778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45987.905743402778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45987.905743402778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45987.905743402778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45987.905743402778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45987.905743402778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45987.905743402778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45987.905743402778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45987.905743402778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45987.905743402778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45987.905743402778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45987.905743402778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45987.905743402778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45987.905743402778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45987.905743402778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45987.905743402778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45987.905743402778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45987.905743402778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45987.905743402778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45987.905743402778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45987.905743402778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45987.905743402778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45987.905743402778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45987.905743402778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45987.905743402778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45987.905743402778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45987.905743402778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45987.905743402778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45987.905743402778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45987.905743402778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45987.905743402778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45987.905743402778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45987.905743402778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45987.905743402778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45987.905743402778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45987.905743402778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45987.905743402778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45987.905743402778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45987.905743402778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45987.905743402778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45987.905743402778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45987.905743402778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45987.905743402778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45987.905743402778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45987.905743402778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45987.905743402778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45987.905743402778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45987.905743402778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45987.905743402778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45987.905743402778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45987.905743402778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45987.905743402778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45987.905743402778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45987.905743402778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45987.905743402778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45987.905743402778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45987.905743402778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45987.905743402778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45987.905743402778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45987.905743402778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45987.905743402778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45987.905743402778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45987.905743402778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45987.905743402778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45987.905743402778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45987.905743402778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45987.905743402778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45987.905743402778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45987.905743402778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45987.905743402778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45987.905743402778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45987.905743402778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45987.905743402778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45987.905743402778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45987.905743402778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45987.905743402778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45987.905743402778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45987.905743402778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45987.905743402778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45987.905743402778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45987.905743402778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45987.905743402778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45987.905743402778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45987.905743402778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45987.905743402778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45987.905743402778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45987.905743402778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45987.905743402778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45987.905743402778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45987.905743402778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45987.905743402778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45987.905743402778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45987.905743402778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45987.905743402778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45987.905743402778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45987.905743402778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45987.905743402778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45987.905743402778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45987.905743402778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45987.905743402778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45987.905743402778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45987.905743402778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45987.905743402778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45987.905743402778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45987.905743402778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45987.905743402778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45987.905743402778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45987.905743402778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45987.905743402778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45987.905743402778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45987.905743402778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45987.905743402778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45987.905743402778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45987.905743402778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45987.905743402778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45987.905743402778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45987.905743402778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45987.905743402778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45987.905743402778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45987.905743402778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45987.905743402778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45987.905743402778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45987.905743402778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45987.905743402778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45987.905743402778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45987.905743402778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45987.905743402778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45987.905743402778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45987.905743402778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45987.905743402778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45987.905743402778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45987.905743402778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45987.905743402778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45987.905743402778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45987.905743402778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45987.905743402778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45987.905743402778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45987.905743402778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45987.905743402778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45987.905743402778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45987.905743402778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45987.905743402778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45987.905743402778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45987.905743402778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45987.905743402778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45987.905743402778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45987.905743402778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45987.905743402778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45987.905743402778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45987.905743402778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45987.905743402778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45987.905743402778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45987.905743402778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45987.905743402778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45987.905743402778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45987.905743402778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45987.905743402778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45987.905743402778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45987.905743402778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45987.905743402778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45987.905743402778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45987.905743402778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45987.905743402778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45987.905743402778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45987.905743402778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45987.905743402778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45987.905743402778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45987.905743402778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45987.905743402778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45987.905743402778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45987.905743402778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45987.905743402778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45987.905743402778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45987.905743402778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45987.905743402778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45987.905743402778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45987.905743402778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45987.905743402778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45987.905743402778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45987.905743402778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45987.905743402778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45987.905743402778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45987.905743402778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45987.905743402778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45987.905743402778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45987.905743402778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45987.905743402778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45987.905743402778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45987.905743402778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45987.905743402778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45987.905743402778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45987.905743402778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45987.905743402778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45987.905743402778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45987.905743402778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45987.905743402778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45987.905743402778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45987.905743402778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45987.905743402778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45987.905743402778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45987.905743402778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45987.905743402778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45987.905743402778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45987.905743402778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45987.905743402778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45987.905743402778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45987.905743402778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45987.905743402778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45987.905743402778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45987.905743402778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45987.905743402778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45987.905743402778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45987.905743402778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45987.905743402778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45987.905743402778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45987.905743402778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45987.905743402778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45987.905743402778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45987.905743402778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45987.905743402778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45987.905743402778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45987.905743402778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45987.905743402778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45987.905743402778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45987.905743402778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45987.905743402778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45987.905743402778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45987.905743402778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45987.905743402778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45987.905743402778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45987.905743402778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45987.905743402778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45987.905743402778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45987.905743402778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45987.905743402778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45987.905743402778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45987.905743402778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45987.905743402778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45987.905743402778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45987.905743402778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45987.905743402778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45987.905743402778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45987.905743402778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45987.905743402778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45987.905743402778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45987.905743402778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45987.905743402778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45987.905743402778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45987.905743402778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45987.905743402778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45987.905743402778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45987.905743402778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45987.905743402778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45987.905743402778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45987.905743402778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45987.905743402778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45987.905743402778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45987.905743402778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45987.905743402778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45987.905743402778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45987.905743402778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45987.905743402778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45987.905743402778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45987.905743402778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45987.905743402778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45987.905743402778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45987.905743402778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45987.905743402778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45987.905743402778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45987.905743402778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45987.905743402778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45987.905743402778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45987.905743402778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45987.905743402778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45987.905743402778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45987.905743402778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45987.905743402778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45987.905743402778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45987.905743402778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45987.905743402778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45987.905743402778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45987.905743402778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45987.905743402778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45987.905743402778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45987.905743402778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45987.905743402778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45987.905743402778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45987.905743402778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45987.905743402778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45987.905743402778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45987.905743402778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45987.905743402778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45987.905743402778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45987.905743402778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45987.905743402778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45987.905743402778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45987.905743402778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45987.905743402778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45987.905743402778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45987.905743402778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45987.905743402778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45987.905743402778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45987.905743402778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45987.905743402778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45987.905743402778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45987.905743402778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45987.905743402778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45987.905743402778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45987.905743402778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45987.905743402778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45987.905743402778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45987.905743402778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45987.905743402778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45987.905743402778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45987.905743402778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45987.905743402778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45987.905743402778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45987.905743402778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45987.905743402778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45987.905743402778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45987.905743402778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45987.905743402778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45987.905743402778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45987.905743402778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45987.905743402778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45987.905743402778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45987.905743402778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45987.905743402778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45987.905743402778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45987.905743402778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45987.905743402778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45987.905743402778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45987.905743402778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45987.905743402778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45987.905743402778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45987.905743402778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45987.905743402778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45987.905743402778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45987.905743402778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45987.905743402778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45987.905743402778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45987.905743402778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45987.905743402778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45987.905743402778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45987.905743402778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45987.905743402778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45987.905743402778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45987.905743402778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45987.905743402778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45987.905743402778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45987.905743402778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45987.905743402778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45987.905743402778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45987.905743402778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45987.905743402778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45987.905743402778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45987.905743402778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45987.905743402778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45987.905743402778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45987.905743402778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45987.905743402778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45987.905743402778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45987.905743402778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45987.905743402778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45987.905743402778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45987.905743402778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45987.905743402778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45987.905743402778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45987.905743402778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45987.905743402778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45987.905743402778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45987.905743402778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45987.905743402778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45987.905743402778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45987.905743402778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45987.905743402778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45987.905743402778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45987.905743402778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45987.905743402778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45987.905743402778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45987.905743402778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45987.905743402778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45987.905743402778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45987.905743402778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45987.905743402778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45987.905743402778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45987.905743402778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45987.905743402778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45987.905743402778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45987.905743402778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45987.905743402778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45987.905743402778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45987.905743402778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45987.905743402778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45987.905743402778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45987.905743402778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45987.905743402778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45987.905743402778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45987.905743402778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45987.905743402778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45987.905743402778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45987.905743402778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45987.905743402778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45987.905743402778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45987.905743402778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45987.905743402778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45987.905743402778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45987.905743402778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45987.905743402778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45987.905743402778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45987.905743402778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45987.905743402778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45987.905743402778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45987.905743402778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45987.905743402778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45987.905743402778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45987.905743402778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45987.905743402778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45987.905743402778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45987.905743402778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45987.905743402778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45987.905743402778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45987.905743402778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45987.905743402778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45987.905743402778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45987.905743402778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45987.905743402778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45987.905743402778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45987.905743402778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45987.905743402778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45987.905743402778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45987.905743402778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45987.905743402778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45987.905743402778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45987.905743402778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45987.905743402778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45987.905743402778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45987.905743402778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45987.905743402778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45987.905743402778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45987.905743402778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45987.905743402778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45987.905743402778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45987.905743402778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45987.905743402778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45987.905743402778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45987.905743402778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45987.905743402778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45987.905743402778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45987.905743402778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45987.905743402778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45987.905743402778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45987.905743402778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45987.905743402778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45987.905743402778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45987.905743402778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45987.905743402778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45987.905743402778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45987.905743402778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45987.905743402778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45987.905743402778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45987.905743402778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45987.905743402778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45987.905743402778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45987.905743402778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45987.905743402778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45987.905743402778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45987.905743402778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45987.905743402778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45987.905743402778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45987.905743402778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45987.905743402778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45987.905743402778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45987.905743402778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45987.905743402778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45987.905743402778</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45987.905743402778</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45987.905743402778</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45987.905743402778</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284.42502581018198</v>
      </c>
      <c r="H2" s="92">
        <v>45703.474768518521</v>
      </c>
      <c r="I2" s="92" t="str">
        <f>IFERROR(VLOOKUP(D2,DB!A:F,6,0),"")</f>
        <v>SCECO</v>
      </c>
      <c r="J2" s="92" t="str">
        <f>IFERROR(VLOOKUP(D2,DB!A:G,7,0),"")</f>
        <v>Dead</v>
      </c>
      <c r="K2" s="94" t="s">
        <v>39108</v>
      </c>
      <c r="L2" s="88" t="str">
        <f>IFERROR(VLOOKUP(D2,DB!A:I,9,0),"")</f>
        <v>Latis</v>
      </c>
    </row>
    <row r="3" spans="1:16" ht="15" customHeight="1">
      <c r="A3" s="110"/>
      <c r="B3" s="110" t="str">
        <f>IFERROR(VLOOKUP(D3,DB!A:K,11,0),"")</f>
        <v/>
      </c>
      <c r="C3" s="90"/>
      <c r="D3" s="88"/>
      <c r="E3" s="91"/>
      <c r="F3" s="92"/>
      <c r="G3" s="93">
        <f t="shared" ref="G3:G32" ca="1" si="0">IFERROR(NOW()-F3,"")</f>
        <v>45987.905743402778</v>
      </c>
      <c r="H3" s="92"/>
      <c r="I3" s="92" t="str">
        <f>IFERROR(VLOOKUP(D3,DB!A:F,6,0),"")</f>
        <v/>
      </c>
      <c r="J3" s="92" t="str">
        <f>IFERROR(VLOOKUP(D3,DB!A:G,7,0),"")</f>
        <v/>
      </c>
      <c r="K3" s="94"/>
      <c r="L3" s="88" t="str">
        <f>IFERROR(VLOOKUP(D3,DB!A:I,9,0),"")</f>
        <v/>
      </c>
    </row>
    <row r="4" spans="1:16" ht="15" customHeight="1">
      <c r="A4" s="110"/>
      <c r="B4" s="110" t="str">
        <f>IFERROR(VLOOKUP(D4,DB!A:K,11,0),"")</f>
        <v/>
      </c>
      <c r="C4" s="90"/>
      <c r="D4" s="88"/>
      <c r="E4" s="91"/>
      <c r="F4" s="92"/>
      <c r="G4" s="93">
        <f t="shared" ca="1" si="0"/>
        <v>45987.905743402778</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45987.905743402778</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45987.905743402778</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45987.905743402778</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45987.905743402778</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45987.905743402778</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45987.905743402778</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45987.905743402778</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45987.905743402778</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45987.905743402778</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45987.905743402778</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45987.905743402778</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45987.905743402778</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45987.905743402778</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45987.905743402778</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45987.905743402778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45987.905743402778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45987.905743402778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45987.905743402778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45987.905743402778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45987.905743402778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45987.905743402778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45987.905743402778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45987.905743402778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45987.905743402778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45987.905743402778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45987.905743402778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45987.905743402778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45987.905743402778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ref="G33:G96" ca="1" si="1">IFERROR(NOW()-F33,"")</f>
        <v>45987.905743402778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45987.905743402778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45987.905743402778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45987.905743402778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45987.905743402778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45987.905743402778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45987.905743402778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45987.905743402778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45987.905743402778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45987.905743402778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45987.905743402778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45987.905743402778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45987.905743402778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45987.905743402778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45987.905743402778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45987.905743402778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45987.905743402778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45987.905743402778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45987.905743402778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45987.905743402778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45987.905743402778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45987.905743402778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45987.905743402778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45987.905743402778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45987.905743402778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45987.905743402778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45987.905743402778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45987.905743402778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45987.905743402778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45987.905743402778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45987.905743402778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45987.905743402778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45987.905743402778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45987.905743402778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45987.905743402778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45987.905743402778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45987.905743402778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45987.905743402778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45987.905743402778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45987.905743402778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45987.905743402778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45987.905743402778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45987.905743402778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45987.905743402778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45987.905743402778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45987.905743402778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45987.905743402778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45987.905743402778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45987.905743402778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45987.905743402778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45987.905743402778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45987.905743402778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45987.905743402778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45987.905743402778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45987.905743402778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45987.905743402778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45987.905743402778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45987.905743402778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45987.905743402778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45987.905743402778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45987.905743402778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45987.905743402778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45987.905743402778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45987.905743402778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ref="G97:G160" ca="1" si="2">IFERROR(NOW()-F97,"")</f>
        <v>45987.905743402778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45987.905743402778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45987.905743402778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45987.905743402778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45987.905743402778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45987.905743402778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45987.905743402778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45987.905743402778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45987.905743402778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45987.905743402778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45987.905743402778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45987.905743402778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45987.905743402778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45987.905743402778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45987.905743402778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45987.905743402778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45987.905743402778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45987.905743402778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45987.905743402778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45987.905743402778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45987.905743402778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45987.905743402778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45987.905743402778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45987.905743402778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45987.905743402778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45987.905743402778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45987.905743402778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45987.905743402778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45987.905743402778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45987.905743402778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45987.905743402778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45987.905743402778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45987.905743402778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45987.905743402778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45987.905743402778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45987.905743402778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45987.905743402778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45987.905743402778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45987.905743402778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45987.905743402778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45987.905743402778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45987.905743402778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45987.905743402778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45987.905743402778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45987.905743402778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45987.905743402778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45987.905743402778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45987.905743402778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45987.905743402778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45987.905743402778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45987.905743402778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45987.905743402778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45987.905743402778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45987.905743402778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45987.905743402778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45987.905743402778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45987.905743402778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45987.905743402778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45987.905743402778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45987.905743402778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45987.905743402778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45987.905743402778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45987.905743402778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45987.905743402778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ref="G161:G224" ca="1" si="3">IFERROR(NOW()-F161,"")</f>
        <v>45987.905743402778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45987.905743402778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45987.905743402778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45987.905743402778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45987.905743402778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45987.905743402778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45987.905743402778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45987.905743402778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45987.905743402778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45987.905743402778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45987.905743402778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45987.905743402778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45987.905743402778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45987.905743402778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45987.905743402778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45987.905743402778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45987.905743402778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45987.905743402778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45987.905743402778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45987.905743402778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45987.905743402778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45987.905743402778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45987.905743402778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45987.905743402778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45987.905743402778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45987.905743402778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45987.905743402778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45987.905743402778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45987.905743402778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45987.905743402778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45987.905743402778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45987.905743402778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45987.905743402778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45987.905743402778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45987.905743402778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45987.905743402778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45987.905743402778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45987.905743402778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45987.905743402778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45987.905743402778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45987.905743402778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45987.905743402778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45987.905743402778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45987.905743402778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45987.905743402778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45987.905743402778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45987.905743402778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45987.905743402778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45987.905743402778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45987.905743402778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45987.905743402778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45987.905743402778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45987.905743402778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45987.905743402778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45987.905743402778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45987.905743402778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45987.905743402778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45987.905743402778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45987.905743402778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45987.905743402778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45987.905743402778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45987.905743402778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45987.905743402778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45987.905743402778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ref="G225:G288" ca="1" si="4">IFERROR(NOW()-F225,"")</f>
        <v>45987.905743402778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45987.905743402778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45987.905743402778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45987.905743402778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45987.905743402778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45987.905743402778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45987.905743402778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45987.905743402778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45987.905743402778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45987.905743402778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45987.905743402778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45987.905743402778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45987.905743402778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45987.905743402778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45987.905743402778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45987.905743402778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45987.905743402778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45987.905743402778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45987.905743402778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45987.905743402778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45987.905743402778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45987.905743402778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45987.905743402778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45987.905743402778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45987.905743402778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45987.905743402778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45987.905743402778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45987.905743402778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45987.905743402778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45987.905743402778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45987.905743402778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45987.905743402778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45987.905743402778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45987.905743402778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45987.905743402778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45987.905743402778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45987.905743402778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45987.905743402778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45987.905743402778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45987.905743402778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45987.905743402778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45987.905743402778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45987.905743402778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45987.905743402778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45987.905743402778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45987.905743402778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45987.905743402778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45987.905743402778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45987.905743402778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45987.905743402778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45987.905743402778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45987.905743402778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45987.905743402778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45987.905743402778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45987.905743402778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45987.905743402778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45987.905743402778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45987.905743402778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45987.905743402778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45987.905743402778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45987.905743402778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45987.905743402778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45987.905743402778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45987.905743402778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ref="G289:G334" ca="1" si="5">IFERROR(NOW()-F289,"")</f>
        <v>45987.905743402778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45987.905743402778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45987.905743402778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45987.905743402778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45987.905743402778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45987.905743402778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45987.905743402778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45987.905743402778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45987.905743402778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45987.905743402778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45987.905743402778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45987.905743402778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45987.905743402778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45987.905743402778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45987.905743402778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45987.905743402778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45987.905743402778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45987.905743402778</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45987.905743402778</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45987.905743402778</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45987.905743402778</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45987.905743402778</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45987.905743402778</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45987.905743402778</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45987.905743402778</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45987.905743402778</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45987.905743402778</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45987.905743402778</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45987.905743402778</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45987.905743402778</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45987.905743402778</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45987.905743402778</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45987.905743402778</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45987.905743402778</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45987.905743402778</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45987.905743402778</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45987.905743402778</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45987.905743402778</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45987.905743402778</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45987.905743402778</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45987.905743402778</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45987.905743402778</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45987.905743402778</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45987.905743402778</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45987.905743402778</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45987.905743402778</v>
      </c>
      <c r="H334" s="92"/>
      <c r="I334" s="110" t="str">
        <f>IFERROR(VLOOKUP(D334,DB!A:F,6,0),"")</f>
        <v/>
      </c>
      <c r="J334" s="110" t="str">
        <f>IFERROR(VLOOKUP(D334,DB!A:G,7,0),"")</f>
        <v/>
      </c>
      <c r="K334" s="94"/>
      <c r="L334" s="88" t="str">
        <f>IFERROR(VLOOKUP(D334,DB!A:I,9,0),"")</f>
        <v/>
      </c>
    </row>
  </sheetData>
  <dataValidations count="2">
    <dataValidation allowBlank="1" showInputMessage="1" showErrorMessage="1" sqref="E1" xr:uid="{A4F81451-56CC-4543-9497-104C4E44EE4B}"/>
    <dataValidation type="list" allowBlank="1" showInputMessage="1" showErrorMessage="1" sqref="E2:E3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D9" sqref="D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39109</v>
      </c>
      <c r="B2" s="37" t="str">
        <f>IFERROR(VLOOKUP(D2,DB!A:K,11,0),"")</f>
        <v>R5</v>
      </c>
      <c r="C2" s="37">
        <v>3</v>
      </c>
      <c r="D2" s="103" t="s">
        <v>36011</v>
      </c>
      <c r="E2" s="37" t="s">
        <v>39021</v>
      </c>
      <c r="F2" s="38">
        <v>45891.832060185188</v>
      </c>
      <c r="G2" s="105">
        <f ca="1">IFERROR(NOW()-F2,"")</f>
        <v>96.07368321758986</v>
      </c>
      <c r="H2" s="38">
        <v>45891.790393518517</v>
      </c>
      <c r="I2" s="37" t="str">
        <f>IFERROR(VLOOKUP(D2,DB!A:F,6,0),"")</f>
        <v>Generator-SG</v>
      </c>
      <c r="J2" s="37" t="str">
        <f>IFERROR(VLOOKUP(D2,DB!A:G,7,0),"")</f>
        <v>Vandalized</v>
      </c>
      <c r="K2" s="37" t="s">
        <v>39110</v>
      </c>
      <c r="L2" s="37" t="str">
        <f>IFERROR(VLOOKUP(D2,DB!A:I,9,0),"")</f>
        <v>Latis</v>
      </c>
      <c r="M2" s="102"/>
    </row>
    <row r="3" spans="1:13" s="39" customFormat="1" ht="30.75">
      <c r="A3" s="37" t="s">
        <v>39111</v>
      </c>
      <c r="B3" s="37" t="str">
        <f>IFERROR(VLOOKUP(D3,DB!A:K,11,0),"")</f>
        <v>R5</v>
      </c>
      <c r="C3" s="37">
        <v>1</v>
      </c>
      <c r="D3" s="37" t="s">
        <v>33268</v>
      </c>
      <c r="E3" s="37" t="s">
        <v>39100</v>
      </c>
      <c r="F3" s="38">
        <v>45926.188877314817</v>
      </c>
      <c r="G3" s="105">
        <f t="shared" ref="G3" ca="1" si="0">IFERROR(NOW()-F3,"")</f>
        <v>61.716866087961535</v>
      </c>
      <c r="H3" s="38">
        <v>45926.158159722225</v>
      </c>
      <c r="I3" s="37" t="str">
        <f>IFERROR(VLOOKUP(D3,DB!A:F,6,0),"")</f>
        <v>SCECO</v>
      </c>
      <c r="J3" s="37" t="str">
        <f>IFERROR(VLOOKUP(D3,DB!A:G,7,0),"")</f>
        <v>Good</v>
      </c>
      <c r="K3" s="37" t="s">
        <v>39112</v>
      </c>
      <c r="L3" s="37" t="str">
        <f>IFERROR(VLOOKUP(D3,DB!A:I,9,0),"")</f>
        <v>Latis</v>
      </c>
      <c r="M3" s="102"/>
    </row>
    <row r="4" spans="1:13" s="39" customFormat="1" ht="48" customHeight="1">
      <c r="A4" s="106" t="s">
        <v>39113</v>
      </c>
      <c r="B4" s="106" t="str">
        <f>IFERROR(VLOOKUP(D4,DB!A:K,11,0),"")</f>
        <v>R5</v>
      </c>
      <c r="C4" s="106">
        <v>1</v>
      </c>
      <c r="D4" s="106" t="s">
        <v>34758</v>
      </c>
      <c r="E4" s="106" t="s">
        <v>39100</v>
      </c>
      <c r="F4" s="107">
        <v>45948.661111111112</v>
      </c>
      <c r="G4" s="108">
        <f t="shared" ref="G4" ca="1" si="1">IFERROR(NOW()-F4,"")</f>
        <v>39.244632291665766</v>
      </c>
      <c r="H4" s="107">
        <v>45948.661111111112</v>
      </c>
      <c r="I4" s="106" t="str">
        <f>IFERROR(VLOOKUP(D4,DB!A:F,6,0),"")</f>
        <v>SCECO</v>
      </c>
      <c r="J4" s="106" t="str">
        <f>IFERROR(VLOOKUP(D4,DB!A:G,7,0),"")</f>
        <v>Dead</v>
      </c>
      <c r="K4" s="106" t="s">
        <v>39114</v>
      </c>
      <c r="L4" s="106" t="str">
        <f>IFERROR(VLOOKUP(D4,DB!A:I,9,0),"")</f>
        <v>Latis</v>
      </c>
    </row>
    <row r="5" spans="1:13" s="39" customFormat="1" ht="30.75">
      <c r="A5" s="106" t="s">
        <v>39115</v>
      </c>
      <c r="B5" s="106" t="str">
        <f>IFERROR(VLOOKUP(D5,DB!A:K,11,0),"")</f>
        <v>R5</v>
      </c>
      <c r="C5" s="106">
        <v>1</v>
      </c>
      <c r="D5" s="106" t="s">
        <v>36518</v>
      </c>
      <c r="E5" s="106" t="s">
        <v>39021</v>
      </c>
      <c r="F5" s="119">
        <v>45981.373298611114</v>
      </c>
      <c r="G5" s="108">
        <f ca="1">IFERROR(NOW()-F5,"")</f>
        <v>6.5324447916646022</v>
      </c>
      <c r="H5" s="119">
        <v>45981.360798611109</v>
      </c>
      <c r="I5" s="106" t="str">
        <f>IFERROR(VLOOKUP(D5,DB!A:F,6,0),"")</f>
        <v>SCECO</v>
      </c>
      <c r="J5" s="106" t="str">
        <f>IFERROR(VLOOKUP(D5,DB!A:G,7,0),"")</f>
        <v>Dead</v>
      </c>
      <c r="K5" s="106" t="s">
        <v>39116</v>
      </c>
      <c r="L5" s="106" t="str">
        <f>IFERROR(VLOOKUP(D5,DB!A:I,9,0),"")</f>
        <v>Latis</v>
      </c>
    </row>
    <row r="6" spans="1:13" s="39" customFormat="1">
      <c r="A6" s="37" t="s">
        <v>39117</v>
      </c>
      <c r="B6" s="37" t="str">
        <f>IFERROR(VLOOKUP(D6,DB!A:K,11,0),"")</f>
        <v>R5</v>
      </c>
      <c r="C6" s="37">
        <v>4</v>
      </c>
      <c r="D6" s="37" t="s">
        <v>35794</v>
      </c>
      <c r="E6" s="37" t="s">
        <v>39021</v>
      </c>
      <c r="F6" s="38"/>
      <c r="G6" s="108">
        <f t="shared" ref="G6:G41" ca="1" si="2">IFERROR(NOW()-F6,"")</f>
        <v>45987.905743402778</v>
      </c>
      <c r="H6" s="38">
        <v>45987.854664351849</v>
      </c>
      <c r="I6" s="37" t="str">
        <f>IFERROR(VLOOKUP(D6,DB!A:F,6,0),"")</f>
        <v>SCECO</v>
      </c>
      <c r="J6" s="37" t="str">
        <f>IFERROR(VLOOKUP(D6,DB!A:G,7,0),"")</f>
        <v>Vandalized</v>
      </c>
      <c r="K6" s="37" t="s">
        <v>39118</v>
      </c>
      <c r="L6" s="37" t="str">
        <f>IFERROR(VLOOKUP(D6,DB!A:I,9,0),"")</f>
        <v>Latis</v>
      </c>
    </row>
    <row r="7" spans="1:13" s="39" customFormat="1">
      <c r="A7" s="37" t="s">
        <v>39119</v>
      </c>
      <c r="B7" s="37" t="str">
        <f>IFERROR(VLOOKUP(D7,DB!A:K,11,0),"")</f>
        <v>R5</v>
      </c>
      <c r="C7" s="37">
        <v>1</v>
      </c>
      <c r="D7" s="37" t="s">
        <v>33139</v>
      </c>
      <c r="E7" s="37" t="s">
        <v>39021</v>
      </c>
      <c r="F7" s="38"/>
      <c r="G7" s="108">
        <f t="shared" ca="1" si="2"/>
        <v>45987.905743402778</v>
      </c>
      <c r="H7" s="38">
        <v>45987.8672337963</v>
      </c>
      <c r="I7" s="37" t="str">
        <f>IFERROR(VLOOKUP(D7,DB!A:F,6,0),"")</f>
        <v>Generator-SG</v>
      </c>
      <c r="J7" s="37" t="str">
        <f>IFERROR(VLOOKUP(D7,DB!A:G,7,0),"")</f>
        <v>Vandalized</v>
      </c>
      <c r="K7" s="37" t="s">
        <v>39120</v>
      </c>
      <c r="L7" s="37" t="str">
        <f>IFERROR(VLOOKUP(D7,DB!A:I,9,0),"")</f>
        <v>Latis</v>
      </c>
    </row>
    <row r="8" spans="1:13" s="39" customFormat="1">
      <c r="A8" s="37"/>
      <c r="B8" s="37" t="str">
        <f>IFERROR(VLOOKUP(D8,DB!A:K,11,0),"")</f>
        <v/>
      </c>
      <c r="C8" s="37"/>
      <c r="D8" s="145"/>
      <c r="E8" s="37"/>
      <c r="F8" s="38"/>
      <c r="G8" s="108">
        <f t="shared" ca="1" si="2"/>
        <v>45987.905743402778</v>
      </c>
      <c r="H8" s="38"/>
      <c r="I8" s="37" t="str">
        <f>IFERROR(VLOOKUP(D8,DB!A:F,6,0),"")</f>
        <v/>
      </c>
      <c r="J8" s="37" t="str">
        <f>IFERROR(VLOOKUP(D8,DB!A:G,7,0),"")</f>
        <v/>
      </c>
      <c r="K8" s="37"/>
      <c r="L8" s="37" t="str">
        <f>IFERROR(VLOOKUP(D8,DB!A:I,9,0),"")</f>
        <v/>
      </c>
    </row>
    <row r="9" spans="1:13" s="39" customFormat="1">
      <c r="A9" s="37"/>
      <c r="B9" s="37" t="str">
        <f>IFERROR(VLOOKUP(D9,DB!A:K,11,0),"")</f>
        <v/>
      </c>
      <c r="C9" s="37"/>
      <c r="D9" s="145"/>
      <c r="E9" s="37"/>
      <c r="F9" s="38"/>
      <c r="G9" s="108">
        <f t="shared" ca="1" si="2"/>
        <v>45987.905743402778</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45987.905743402778</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45987.905743402778</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t="shared" ca="1" si="2"/>
        <v>45987.905743402778</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t="shared" ca="1" si="2"/>
        <v>45987.905743402778</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45987.905743402778</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45987.905743402778</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45987.905743402778</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45987.905743402778</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45987.905743402778</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45987.905743402778</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t="shared" ca="1" si="2"/>
        <v>45987.905743402778</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44">
        <f t="shared" ca="1" si="2"/>
        <v>45987.905743402778</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44">
        <f t="shared" ca="1" si="2"/>
        <v>45987.905743402778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45987.905743402778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45987.905743402778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45987.905743402778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45987.905743402778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45987.905743402778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45987.905743402778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45987.905743402778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45987.905743402778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45987.905743402778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45987.905743402778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45987.905743402778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45987.905743402778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45987.905743402778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45987.905743402778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45987.905743402778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45987.905743402778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t="shared" ca="1" si="2"/>
        <v>45987.905743402778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4">
        <f t="shared" ca="1" si="2"/>
        <v>45987.905743402778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4">
        <f t="shared" ca="1" si="2"/>
        <v>45987.905743402778</v>
      </c>
      <c r="H41" s="38"/>
      <c r="I41" s="37" t="str">
        <f>IFERROR(VLOOKUP(D41,DB!A:F,6,0),"")</f>
        <v/>
      </c>
      <c r="J41" s="37" t="str">
        <f>IFERROR(VLOOKUP(D41,DB!A:G,7,0),"")</f>
        <v/>
      </c>
      <c r="K41" s="37"/>
      <c r="L41" s="37"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45987.905743402778</v>
      </c>
      <c r="H2"/>
      <c r="I2" s="124" t="str">
        <f>IFERROR(VLOOKUP(D2,DB!A:F,6,0),"")</f>
        <v/>
      </c>
      <c r="J2" s="124" t="str">
        <f>IFERROR(VLOOKUP(D2,DB!A:G,7,0),"")</f>
        <v/>
      </c>
      <c r="K2" s="127"/>
      <c r="L2" s="128" t="str">
        <f>IFERROR(VLOOKUP(D2,DB!A:I,9,0),"")</f>
        <v/>
      </c>
    </row>
    <row r="3" spans="1:16382" ht="31.5" customHeight="1">
      <c r="A3"/>
      <c r="B3" s="124" t="str">
        <f>IFERROR(VLOOKUP(D3,DB!A:K,11,0),"")</f>
        <v/>
      </c>
      <c r="C3" s="125"/>
      <c r="D3" s="124"/>
      <c r="E3" s="106"/>
      <c r="F3"/>
      <c r="G3" s="72">
        <f ca="1">IFERROR(NOW()-F3,"-")</f>
        <v>45987.905743402778</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45987.905743402778</v>
      </c>
      <c r="H4"/>
      <c r="I4" s="124" t="str">
        <f>IFERROR(VLOOKUP(D4,DB!A:F,6,0),"")</f>
        <v/>
      </c>
      <c r="J4" s="124" t="str">
        <f>IFERROR(VLOOKUP(D4,DB!A:G,7,0),"")</f>
        <v/>
      </c>
      <c r="K4" s="127"/>
      <c r="L4" s="128" t="str">
        <f>IFERROR(VLOOKUP(D4,DB!A:I,9,0),"")</f>
        <v/>
      </c>
    </row>
    <row r="5" spans="1:16382" ht="31.5" customHeight="1">
      <c r="A5"/>
      <c r="B5" s="124" t="str">
        <f>IFERROR(VLOOKUP(D5,DB!A:K,11,0),"")</f>
        <v/>
      </c>
      <c r="C5" s="125"/>
      <c r="D5" s="124"/>
      <c r="E5" s="106"/>
      <c r="F5"/>
      <c r="G5" s="72">
        <f ca="1">IFERROR(NOW()-F5,"-")</f>
        <v>45987.905743402778</v>
      </c>
      <c r="H5"/>
      <c r="I5" s="124" t="str">
        <f>IFERROR(VLOOKUP(D5,DB!A:F,6,0),"")</f>
        <v/>
      </c>
      <c r="J5" s="124" t="str">
        <f>IFERROR(VLOOKUP(D5,DB!A:G,7,0),"")</f>
        <v/>
      </c>
      <c r="K5" s="127"/>
      <c r="L5" s="128" t="str">
        <f>IFERROR(VLOOKUP(D5,DB!A:I,9,0),"")</f>
        <v/>
      </c>
    </row>
    <row r="6" spans="1:16382" ht="31.5" customHeight="1">
      <c r="A6"/>
      <c r="B6" s="124" t="str">
        <f>IFERROR(VLOOKUP(D6,DB!A:K,11,0),"")</f>
        <v/>
      </c>
      <c r="C6" s="125"/>
      <c r="D6" s="124"/>
      <c r="E6" s="106"/>
      <c r="F6"/>
      <c r="G6" s="72">
        <f ca="1">IFERROR(NOW()-F6,"-")</f>
        <v>45987.905743402778</v>
      </c>
      <c r="H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45987.905743402778</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45987.905743402778</v>
      </c>
      <c r="H8" s="126"/>
      <c r="I8" s="124" t="str">
        <f>IFERROR(VLOOKUP(D8,DB!A:F,6,0),"")</f>
        <v/>
      </c>
      <c r="J8" s="124" t="str">
        <f>IFERROR(VLOOKUP(D8,DB!A:G,7,0),"")</f>
        <v/>
      </c>
      <c r="K8" s="127" t="s">
        <v>39121</v>
      </c>
      <c r="L8" s="128" t="str">
        <f>IFERROR(VLOOKUP(D8,DB!A:I,9,0),"")</f>
        <v/>
      </c>
    </row>
    <row r="9" spans="1:16382" ht="31.5" customHeight="1">
      <c r="A9" s="123"/>
      <c r="B9" s="124" t="str">
        <f>IFERROR(VLOOKUP(D9,DB!A:K,11,0),"")</f>
        <v/>
      </c>
      <c r="C9" s="125"/>
      <c r="D9" s="124"/>
      <c r="E9" s="106"/>
      <c r="F9" s="126"/>
      <c r="G9" s="72">
        <f ca="1">IFERROR(NOW()-F9,"-")</f>
        <v>45987.905743402778</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45987.905743402778</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45987.905743402778</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45987.905743402778</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45987.905743402778</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45987.905743402778</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45987.905743402778</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45987.905743402778</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45987.905743402778</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45987.905743402778</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45987.905743402778</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45987.905743402778</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45987.905743402778</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45987.905743402778</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45987.905743402778</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45987.905743402778</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45987.905743402778</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45987.905743402778</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45987.905743402778</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45987.905743402778</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45987.905743402778</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45987.905743402778</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45987.905743402778</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45987.905743402778</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45987.905743402778</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45987.905743402778</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45987.905743402778</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45987.905743402778</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45987.905743402778</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45987.905743402778</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45987.905743402778</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45987.905743402778</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45987.905743402778</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2025-11-26T18:46:29Z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