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290" documentId="13_ncr:1_{F6CB121F-512D-4AA6-A0C1-0FB36C537598}" xr6:coauthVersionLast="47" xr6:coauthVersionMax="47" xr10:uidLastSave="{4100CC61-CE1B-42EE-82D8-4F52652EDDBC}"/>
  <bookViews>
    <workbookView xWindow="-109" yWindow="-109" windowWidth="26301" windowHeight="14169" firstSheet="1"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6" l="1"/>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5" i="5"/>
  <c r="B6" i="5"/>
  <c r="B7" i="5"/>
  <c r="B8" i="5"/>
  <c r="B9" i="5"/>
  <c r="B10" i="5"/>
  <c r="B11" i="5"/>
  <c r="B12" i="5"/>
  <c r="B13" i="5"/>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B30" i="6"/>
  <c r="J30" i="6"/>
  <c r="L30" i="6"/>
  <c r="B31" i="6"/>
  <c r="J31" i="6"/>
  <c r="L31" i="6"/>
  <c r="B32" i="6"/>
  <c r="J32" i="6"/>
  <c r="L32" i="6"/>
  <c r="B33" i="6"/>
  <c r="J33" i="6"/>
  <c r="L33" i="6"/>
  <c r="B34" i="6"/>
  <c r="J34" i="6"/>
  <c r="L34" i="6"/>
  <c r="B35" i="6"/>
  <c r="J35" i="6"/>
  <c r="L35" i="6"/>
  <c r="B36" i="6"/>
  <c r="J36" i="6"/>
  <c r="L36"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B3"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alcChain>
</file>

<file path=xl/sharedStrings.xml><?xml version="1.0" encoding="utf-8"?>
<sst xmlns="http://schemas.openxmlformats.org/spreadsheetml/2006/main" count="180269" uniqueCount="39120">
  <si>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</si>
  <si>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</si>
  <si>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</si>
  <si>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</si>
  <si>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</si>
  <si>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</si>
  <si>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</si>
  <si>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</si>
  <si>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</si>
  <si>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</si>
  <si>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</si>
  <si>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</si>
  <si>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</si>
  <si>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</si>
  <si>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</si>
  <si>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</si>
  <si>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</si>
  <si>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</si>
  <si>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</si>
  <si>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</si>
  <si>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</si>
  <si>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</si>
  <si>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</si>
  <si>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</si>
  <si>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</si>
  <si>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</si>
  <si>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</si>
  <si>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</si>
  <si>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</si>
  <si>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</si>
  <si>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</si>
  <si>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</si>
  <si>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</si>
  <si>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</si>
  <si>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</si>
  <si>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</si>
  <si>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</si>
  <si>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</si>
  <si>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</si>
  <si>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</si>
  <si>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</si>
  <si>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</si>
  <si>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</si>
  <si>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</si>
  <si>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</si>
  <si>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</si>
  <si>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</si>
  <si>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</si>
  <si>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</si>
  <si>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</si>
  <si>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</si>
  <si>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</si>
  <si>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</si>
  <si>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</si>
  <si>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</si>
  <si>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</si>
  <si>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</si>
  <si>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</si>
  <si>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</si>
  <si>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</si>
  <si>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</si>
  <si>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</si>
  <si>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</si>
  <si>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</si>
  <si>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</si>
  <si>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</si>
  <si>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</si>
  <si>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</si>
  <si>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</si>
  <si>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</si>
  <si>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</si>
  <si>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</si>
  <si>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</si>
  <si>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</si>
  <si>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</si>
  <si>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</si>
  <si>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</si>
  <si>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</si>
  <si>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</si>
  <si>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</si>
  <si>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</si>
  <si>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</si>
  <si>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</si>
  <si>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</si>
  <si>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</si>
  <si>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</si>
  <si>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</si>
  <si>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</si>
  <si>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</si>
  <si>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</si>
  <si>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</si>
  <si>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</si>
  <si>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</si>
  <si>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</si>
  <si>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</si>
  <si>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</si>
  <si>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</si>
  <si>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</si>
  <si>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</si>
  <si>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</si>
  <si>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</si>
  <si>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</si>
  <si>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</si>
  <si>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</si>
  <si>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</si>
  <si>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</si>
  <si>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</si>
  <si>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</si>
  <si>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</si>
  <si>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</si>
  <si>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</si>
  <si>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</si>
  <si>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</si>
  <si>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</si>
  <si>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</si>
  <si>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</si>
  <si>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</si>
  <si>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</si>
  <si>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</si>
  <si>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</si>
  <si>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</si>
  <si>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</si>
  <si>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</si>
  <si>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</si>
  <si>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</si>
  <si>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</si>
  <si>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</si>
  <si>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</si>
  <si>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</si>
  <si>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</si>
  <si>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</si>
  <si>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</si>
  <si>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</si>
  <si>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</si>
  <si>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</si>
  <si>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</si>
  <si>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</si>
  <si>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</si>
  <si>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</si>
  <si>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</si>
  <si>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</si>
  <si>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</si>
  <si>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</si>
  <si>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</si>
  <si>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</si>
  <si>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</si>
  <si>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</si>
  <si>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</si>
  <si>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</si>
  <si>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</si>
  <si>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</si>
  <si>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</si>
  <si>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</si>
  <si>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</si>
  <si>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</si>
  <si>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</si>
  <si>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</si>
  <si>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</si>
  <si>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</si>
  <si>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</si>
  <si>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</si>
  <si>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</si>
  <si>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</si>
  <si>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</si>
  <si>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</si>
  <si>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</si>
  <si>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</si>
  <si>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</si>
  <si>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</si>
  <si>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</si>
  <si>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</si>
  <si>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</si>
  <si>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</si>
  <si>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</si>
  <si>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</si>
  <si>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</si>
  <si>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</si>
  <si>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</si>
  <si>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</si>
  <si>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</si>
  <si>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</si>
  <si>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</si>
  <si>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</si>
  <si>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</si>
  <si>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</si>
  <si>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</si>
  <si>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</si>
  <si>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</si>
  <si>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</si>
  <si>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</si>
  <si>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</si>
  <si>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</si>
  <si>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</si>
  <si>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</si>
  <si>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</si>
  <si>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</si>
  <si>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</si>
  <si>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</si>
  <si>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</si>
  <si>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</si>
  <si>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</si>
  <si>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</si>
  <si>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</si>
  <si>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</si>
  <si>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</si>
  <si>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</si>
  <si>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</si>
  <si>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</si>
  <si>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</si>
  <si>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</si>
  <si>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</si>
  <si>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</si>
  <si>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</si>
  <si>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</si>
  <si>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</si>
  <si>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</si>
  <si>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</si>
  <si>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</si>
  <si>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</si>
  <si>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</si>
  <si>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</si>
  <si>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</si>
  <si>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</si>
  <si>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</si>
  <si>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</si>
  <si>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</si>
  <si>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</si>
  <si>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</si>
  <si>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</si>
  <si>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</si>
  <si>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</si>
  <si>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</si>
  <si>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</si>
  <si>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</si>
  <si>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</si>
  <si>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</si>
  <si>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</si>
  <si>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</si>
  <si>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</si>
  <si>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</si>
  <si>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</si>
  <si>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</si>
  <si>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</si>
  <si>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</si>
  <si>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</si>
  <si>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</si>
  <si>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</si>
  <si>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</si>
  <si>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</si>
  <si>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</si>
  <si>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</si>
  <si>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</si>
  <si>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</si>
  <si>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</si>
  <si>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</si>
  <si>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</si>
  <si>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</si>
  <si>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</si>
  <si>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</si>
  <si>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</si>
  <si>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</si>
  <si>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</si>
  <si>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</si>
  <si>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</si>
  <si>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</si>
  <si>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</si>
  <si>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</si>
  <si>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</si>
  <si>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</si>
  <si>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</si>
  <si>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</si>
  <si>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</si>
  <si>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</si>
  <si>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</si>
  <si>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</si>
  <si>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</si>
  <si>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</si>
  <si>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</si>
  <si>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</si>
  <si>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</si>
  <si>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</si>
  <si>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</si>
  <si>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</si>
  <si>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</si>
  <si>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</si>
  <si>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</si>
  <si>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</si>
  <si>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</si>
  <si>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</si>
  <si>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</si>
  <si>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</si>
  <si>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</si>
  <si>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</si>
  <si>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</si>
  <si>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</si>
  <si>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</si>
  <si>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</si>
  <si>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</si>
  <si>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</si>
  <si>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</si>
  <si>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</si>
  <si>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</si>
  <si>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</si>
  <si>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</si>
  <si>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</si>
  <si>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</si>
  <si>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</si>
  <si>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</si>
  <si>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</si>
  <si>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</si>
  <si>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</si>
  <si>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</si>
  <si>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</si>
  <si>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</si>
  <si>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</si>
  <si>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</si>
  <si>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</si>
  <si>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</si>
  <si>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</si>
  <si>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</si>
  <si>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</si>
  <si>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</si>
  <si>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</si>
  <si>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</si>
  <si>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</si>
  <si>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</si>
  <si>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</si>
  <si>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</si>
  <si>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</si>
  <si>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</si>
  <si>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</si>
  <si>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</si>
  <si>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</si>
  <si>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</si>
  <si>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</si>
  <si>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</si>
  <si>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</si>
  <si>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</si>
  <si>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</si>
  <si>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</si>
  <si>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</si>
  <si>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</si>
  <si>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</si>
  <si>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</si>
  <si>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</si>
  <si>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</si>
  <si>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</si>
  <si>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</si>
  <si>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</si>
  <si>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</si>
  <si>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</si>
  <si>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</si>
  <si>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</si>
  <si>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</si>
  <si>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</si>
  <si>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</si>
  <si>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</si>
  <si>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</si>
  <si>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</si>
  <si>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</si>
  <si>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</si>
  <si>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</si>
  <si>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</si>
  <si>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</si>
  <si>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</si>
  <si>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</si>
  <si>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</si>
  <si>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</si>
  <si>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</si>
  <si>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</si>
  <si>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</si>
  <si>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</si>
  <si>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</si>
  <si>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</si>
  <si>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</si>
  <si>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</si>
  <si>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</si>
  <si>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</si>
  <si>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</si>
  <si>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</si>
  <si>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</si>
  <si>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</si>
  <si>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</si>
  <si>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</si>
  <si>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</si>
  <si>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</si>
  <si>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</si>
  <si>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</si>
  <si>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</si>
  <si>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</si>
  <si>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</si>
  <si>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</si>
  <si>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</si>
  <si>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</si>
  <si>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</si>
  <si>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</si>
  <si>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</si>
  <si>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</si>
  <si>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</si>
  <si>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</si>
  <si>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</si>
  <si>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</si>
  <si>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</si>
  <si>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</si>
  <si>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</si>
  <si>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</si>
  <si>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</si>
  <si>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</si>
  <si>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</si>
  <si>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</si>
  <si>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</si>
  <si>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</si>
  <si>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</si>
  <si>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</si>
  <si>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</si>
  <si>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</si>
  <si>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</si>
  <si>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</si>
  <si>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</si>
  <si>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</si>
  <si>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</si>
  <si>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</si>
  <si>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</si>
  <si>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</si>
  <si>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</si>
  <si>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</si>
  <si>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</si>
  <si>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</si>
  <si>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</si>
  <si>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</si>
  <si>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</si>
  <si>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</si>
  <si>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</si>
  <si>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</si>
  <si>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</si>
  <si>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</si>
  <si>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</si>
  <si>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</si>
  <si>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</si>
  <si>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</si>
  <si>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</si>
  <si>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</si>
  <si>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</si>
  <si>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</si>
  <si>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</si>
  <si>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</si>
  <si>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</si>
  <si>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</si>
  <si>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</si>
  <si>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</si>
  <si>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</si>
  <si>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</si>
  <si>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</si>
  <si>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</si>
  <si>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</si>
  <si>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</si>
  <si>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</si>
  <si>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</si>
  <si>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</si>
  <si>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</si>
  <si>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</si>
  <si>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</si>
  <si>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</si>
  <si>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</si>
  <si>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</si>
  <si>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</si>
  <si>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</si>
  <si>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</si>
  <si>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</si>
  <si>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</si>
  <si>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</si>
  <si>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</si>
  <si>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</si>
  <si>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</si>
  <si>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</si>
  <si>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</si>
  <si>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</si>
  <si>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</si>
  <si>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</si>
  <si>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</si>
  <si>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</si>
  <si>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</si>
  <si>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</si>
  <si>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</si>
  <si>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</si>
  <si>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</si>
  <si>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</si>
  <si>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</si>
  <si>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</si>
  <si>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</si>
  <si>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</si>
  <si>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</si>
  <si>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</si>
  <si>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</si>
  <si>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</si>
  <si>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</si>
  <si>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</si>
  <si>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</si>
  <si>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</si>
  <si>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</si>
  <si>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</si>
  <si>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</si>
  <si>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</si>
  <si>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</si>
  <si>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</si>
  <si>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</si>
  <si>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</si>
  <si>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</si>
  <si>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</si>
  <si>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</si>
  <si>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</si>
  <si>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</si>
  <si>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</si>
  <si>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</si>
  <si>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</si>
  <si>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</si>
  <si>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</si>
  <si>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</si>
  <si>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</si>
  <si>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</si>
  <si>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</si>
  <si>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</si>
  <si>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</si>
  <si>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</si>
  <si>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</si>
  <si>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</si>
  <si>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</si>
  <si>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</si>
  <si>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</si>
  <si>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</si>
  <si>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</si>
  <si>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</si>
  <si>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</si>
  <si>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</si>
  <si>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</si>
  <si>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</si>
  <si>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</si>
  <si>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</si>
  <si>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</si>
  <si>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</si>
  <si>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</si>
  <si>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</si>
  <si>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</si>
  <si>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</si>
  <si>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</si>
  <si>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</si>
  <si>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</si>
  <si>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</si>
  <si>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</si>
  <si>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</si>
  <si>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</si>
  <si>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</si>
  <si>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</si>
  <si>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</si>
  <si>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</si>
  <si>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</si>
  <si>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</si>
  <si>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</si>
  <si>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</si>
  <si>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</si>
  <si>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</si>
  <si>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</si>
  <si>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</si>
  <si>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</si>
  <si>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</si>
  <si>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</si>
  <si>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</si>
  <si>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</si>
  <si>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</si>
  <si>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</si>
  <si>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</si>
  <si>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</si>
  <si>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</si>
  <si>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</si>
  <si>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</si>
  <si>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</si>
  <si>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</si>
  <si>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</si>
  <si>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</si>
  <si>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</si>
  <si>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</si>
  <si>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</si>
  <si>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</si>
  <si>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</si>
  <si>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</si>
  <si>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</si>
  <si>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</si>
  <si>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</si>
  <si>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</si>
  <si>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</si>
  <si>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</si>
  <si>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</si>
  <si>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</si>
  <si>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</si>
  <si>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</si>
  <si>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</si>
  <si>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</si>
  <si>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</si>
  <si>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</si>
  <si>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</si>
  <si>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</si>
  <si>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</si>
  <si>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</si>
  <si>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</si>
  <si>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</si>
  <si>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</si>
  <si>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</si>
  <si>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</si>
  <si>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</si>
  <si>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</si>
  <si>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</si>
  <si>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</si>
  <si>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</si>
  <si>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</si>
  <si>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</si>
  <si>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</si>
  <si>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</si>
  <si>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</si>
  <si>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</si>
  <si>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</si>
  <si>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</si>
  <si>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</si>
  <si>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</si>
  <si>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</si>
  <si>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</si>
  <si>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</si>
  <si>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</si>
  <si>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</si>
  <si>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</si>
  <si>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</si>
  <si>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</si>
  <si>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</si>
  <si>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</si>
  <si>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</si>
  <si>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</si>
  <si>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</si>
  <si>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</si>
  <si>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</si>
  <si>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</si>
  <si>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</si>
  <si>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</si>
  <si>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</si>
  <si>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</si>
  <si>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</si>
  <si>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</si>
  <si>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</si>
  <si>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</si>
  <si>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</si>
  <si>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</si>
  <si>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</si>
  <si>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</si>
  <si>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</si>
  <si>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</si>
  <si>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</si>
  <si>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</si>
  <si>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</si>
  <si>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</si>
  <si>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</si>
  <si>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</si>
  <si>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</si>
  <si>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</si>
  <si>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</si>
  <si>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</si>
  <si>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</si>
  <si>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</si>
  <si>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</si>
  <si>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</si>
  <si>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</si>
  <si>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</si>
  <si>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</si>
  <si>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</si>
  <si>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</si>
  <si>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</si>
  <si>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</si>
  <si>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</si>
  <si>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</si>
  <si>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</si>
  <si>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</si>
  <si>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</si>
  <si>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</si>
  <si>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</si>
  <si>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</si>
  <si>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</si>
  <si>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</si>
  <si>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</si>
  <si>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</si>
  <si>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</si>
  <si>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</si>
  <si>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</si>
  <si>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</si>
  <si>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</si>
  <si>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</si>
  <si>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</si>
  <si>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</si>
  <si>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</si>
  <si>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</si>
  <si>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</si>
  <si>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</si>
  <si>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</si>
  <si>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</si>
  <si>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</si>
  <si>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</si>
  <si>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</si>
  <si>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</si>
  <si>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</si>
  <si>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</si>
  <si>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</si>
  <si>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</si>
  <si>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</si>
  <si>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</si>
  <si>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</si>
  <si>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</si>
  <si>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</si>
  <si>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</si>
  <si>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</si>
  <si>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</si>
  <si>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</si>
  <si>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</si>
  <si>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</si>
  <si>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</si>
  <si>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</si>
  <si>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</si>
  <si>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</si>
  <si>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</si>
  <si>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</si>
  <si>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</si>
  <si>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</si>
  <si>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</si>
  <si>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</si>
  <si>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</si>
  <si>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</si>
  <si>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</si>
  <si>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</si>
  <si>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</si>
  <si>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</si>
  <si>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</si>
  <si>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</si>
  <si>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</si>
  <si>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</si>
  <si>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</si>
  <si>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</si>
  <si>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</si>
  <si>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</si>
  <si>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</si>
  <si>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</si>
  <si>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</si>
  <si>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</si>
  <si>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</si>
  <si>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</si>
  <si>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</si>
  <si>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</si>
  <si>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</si>
  <si>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</si>
  <si>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</si>
  <si>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</si>
  <si>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</si>
  <si>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</si>
  <si>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</si>
  <si>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</si>
  <si>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</si>
  <si>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</si>
  <si>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</si>
  <si>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</si>
  <si>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</si>
  <si>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</si>
  <si>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</si>
  <si>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</si>
  <si>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</si>
  <si>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</si>
  <si>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</si>
  <si>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</si>
  <si>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</si>
  <si>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</si>
  <si>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</si>
  <si>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</si>
  <si>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</si>
  <si>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</si>
  <si>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</si>
  <si>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</si>
  <si>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</si>
  <si>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</si>
  <si>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</si>
  <si>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</si>
  <si>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</si>
  <si>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</si>
  <si>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</si>
  <si>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</si>
  <si>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</si>
  <si>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</si>
  <si>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</si>
  <si>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</si>
  <si>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</si>
  <si>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</si>
  <si>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</si>
  <si>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</si>
  <si>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</si>
  <si>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</si>
  <si>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</si>
  <si>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</si>
  <si>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</si>
  <si>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</si>
  <si>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</si>
  <si>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</si>
  <si>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</si>
  <si>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</si>
  <si>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</si>
  <si>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</si>
  <si>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</si>
  <si>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</si>
  <si>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</si>
  <si>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</si>
  <si>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</si>
  <si>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</si>
  <si>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</si>
  <si>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</si>
  <si>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</si>
  <si>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</si>
  <si>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</si>
  <si>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</si>
  <si>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</si>
  <si>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</si>
  <si>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</si>
  <si>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</si>
  <si>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</si>
  <si>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</si>
  <si>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</si>
  <si>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</si>
  <si>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</si>
  <si>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</si>
  <si>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</si>
  <si>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</si>
  <si>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</si>
  <si>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</si>
  <si>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</si>
  <si>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</si>
  <si>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</si>
  <si>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</si>
  <si>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</si>
  <si>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</si>
  <si>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</si>
  <si>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</si>
  <si>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</si>
  <si>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</si>
  <si>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</si>
  <si>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</si>
  <si>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</si>
  <si>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</si>
  <si>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</si>
  <si>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</si>
  <si>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</si>
  <si>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</si>
  <si>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</si>
  <si>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</si>
  <si>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</si>
  <si>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</si>
  <si>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</si>
  <si>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</si>
  <si>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</si>
  <si>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</si>
  <si>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</si>
  <si>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</si>
  <si>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</si>
  <si>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</si>
  <si>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</si>
  <si>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</si>
  <si>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</si>
  <si>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</si>
  <si>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</si>
  <si>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</si>
  <si>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</si>
  <si>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</si>
  <si>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</si>
  <si>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</si>
  <si>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</si>
  <si>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</si>
  <si>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</si>
  <si>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</si>
  <si>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</si>
  <si>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</si>
  <si>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</si>
  <si>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</si>
  <si>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</si>
  <si>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</si>
  <si>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</si>
  <si>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</si>
  <si>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</si>
  <si>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</si>
  <si>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</si>
  <si>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</si>
  <si>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</si>
  <si>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</si>
  <si>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</si>
  <si>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</si>
  <si>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</si>
  <si>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</si>
  <si>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</si>
  <si>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</si>
  <si>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</si>
  <si>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</si>
  <si>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</si>
  <si>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</si>
  <si>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</si>
  <si>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</si>
  <si>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</si>
  <si>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</si>
  <si>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</si>
  <si>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</si>
  <si>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</si>
  <si>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</si>
  <si>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</si>
  <si>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</si>
  <si>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</si>
  <si>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</si>
  <si>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</si>
  <si>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</si>
  <si>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</si>
  <si>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</si>
  <si>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</si>
  <si>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</si>
  <si>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</si>
  <si>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</si>
  <si>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</si>
  <si>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</si>
  <si>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</si>
  <si>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</si>
  <si>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</si>
  <si>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</si>
  <si>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</si>
  <si>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</si>
  <si>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</si>
  <si>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</si>
  <si>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</si>
  <si>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</si>
  <si>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</si>
  <si>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</si>
  <si>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</si>
  <si>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</si>
  <si>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</si>
  <si>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</si>
  <si>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</si>
  <si>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</si>
  <si>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</si>
  <si>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</si>
  <si>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</si>
  <si>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</si>
  <si>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</si>
  <si>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</si>
  <si>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</si>
  <si>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</si>
  <si>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</si>
  <si>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</si>
  <si>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</si>
  <si>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</si>
  <si>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</si>
  <si>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</si>
  <si>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</si>
  <si>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</si>
  <si>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</si>
  <si>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</si>
  <si>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</si>
  <si>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</si>
  <si>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</si>
  <si>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</si>
  <si>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</si>
  <si>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</si>
  <si>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</si>
  <si>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</si>
  <si>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</si>
  <si>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</si>
  <si>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</si>
  <si>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</si>
  <si>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</si>
  <si>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</si>
  <si>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</si>
  <si>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</si>
  <si>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</si>
  <si>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</si>
  <si>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</si>
  <si>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</si>
  <si>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</si>
  <si>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</si>
  <si>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</si>
  <si>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</si>
  <si>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</si>
  <si>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</si>
  <si>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</si>
  <si>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</si>
  <si>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</si>
  <si>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</si>
  <si>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</si>
  <si>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</si>
  <si>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</si>
  <si>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</si>
  <si>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</si>
  <si>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</si>
  <si>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</si>
  <si>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</si>
  <si>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</si>
  <si>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</si>
  <si>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</si>
  <si>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</si>
  <si>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</si>
  <si>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</si>
  <si>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</si>
  <si>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</si>
  <si>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</si>
  <si>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</si>
  <si>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</si>
  <si>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</si>
  <si>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</si>
  <si>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</si>
  <si>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</si>
  <si>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</si>
  <si>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</si>
  <si>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</si>
  <si>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</si>
  <si>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</si>
  <si>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</si>
  <si>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</si>
  <si>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</si>
  <si>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</si>
  <si>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</si>
  <si>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</si>
  <si>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</si>
  <si>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</si>
  <si>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</si>
  <si>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</si>
  <si>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</si>
  <si>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</si>
  <si>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</si>
  <si>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</si>
  <si>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</si>
  <si>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</si>
  <si>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</si>
  <si>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</si>
  <si>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</si>
  <si>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</si>
  <si>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</si>
  <si>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</si>
  <si>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</si>
  <si>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</si>
  <si>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</si>
  <si>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</si>
  <si>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</si>
  <si>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</si>
  <si>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</si>
  <si>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</si>
  <si>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</si>
  <si>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</si>
  <si>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</si>
  <si>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</si>
  <si>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</si>
  <si>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</si>
  <si>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</si>
  <si>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</si>
  <si>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</si>
  <si>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</si>
  <si>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</si>
  <si>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</si>
  <si>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</si>
  <si>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</si>
  <si>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</si>
  <si>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</si>
  <si>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</si>
  <si>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</si>
  <si>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</si>
  <si>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</si>
  <si>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</si>
  <si>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</si>
  <si>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</si>
  <si>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</si>
  <si>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</si>
  <si>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</si>
  <si>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</si>
  <si>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</si>
  <si>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</si>
  <si>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</si>
  <si>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</si>
  <si>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</si>
  <si>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</si>
  <si>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</si>
  <si>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</si>
  <si>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</si>
  <si>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</si>
  <si>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</si>
  <si>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</si>
  <si>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</si>
  <si>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</si>
  <si>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</si>
  <si>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</si>
  <si>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</si>
  <si>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</si>
  <si>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</si>
  <si>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</si>
  <si>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</si>
  <si>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</si>
  <si>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</si>
  <si>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</si>
  <si>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</si>
  <si>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</si>
  <si>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</si>
  <si>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</si>
  <si>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</si>
  <si>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</si>
  <si>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</si>
  <si>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</si>
  <si>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</si>
  <si>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</si>
  <si>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</si>
  <si>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</si>
  <si>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</si>
  <si>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</si>
  <si>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</si>
  <si>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</si>
  <si>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</si>
  <si>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</si>
  <si>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</si>
  <si>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</si>
  <si>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</si>
  <si>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</si>
  <si>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</si>
  <si>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</si>
  <si>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</si>
  <si>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</si>
  <si>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</si>
  <si>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</si>
  <si>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</si>
  <si>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</si>
  <si>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</si>
  <si>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</si>
  <si>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</si>
  <si>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</si>
  <si>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</si>
  <si>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</si>
  <si>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</si>
  <si>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</si>
  <si>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</si>
  <si>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</si>
  <si>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</si>
  <si>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</si>
  <si>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</si>
  <si>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</si>
  <si>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</si>
  <si>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</si>
  <si>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</si>
  <si>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</si>
  <si>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</si>
  <si>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</si>
  <si>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</si>
  <si>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</si>
  <si>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</si>
  <si>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</si>
  <si>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</si>
  <si>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</si>
  <si>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</si>
  <si>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</si>
  <si>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</si>
  <si>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</si>
  <si>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</si>
  <si>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</si>
  <si>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</si>
  <si>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</si>
  <si>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</si>
  <si>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</si>
  <si>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</si>
  <si>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</si>
  <si>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</si>
  <si>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</si>
  <si>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</si>
  <si>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</si>
  <si>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</si>
  <si>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</si>
  <si>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</si>
  <si>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</si>
  <si>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</si>
  <si>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</si>
  <si>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</si>
  <si>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</si>
  <si>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</si>
  <si>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</si>
  <si>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</si>
  <si>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</si>
  <si>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</si>
  <si>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</si>
  <si>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</si>
  <si>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</si>
  <si>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</si>
  <si>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</si>
  <si>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</si>
  <si>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</si>
  <si>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</si>
  <si>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</si>
  <si>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</si>
  <si>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</si>
  <si>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</si>
  <si>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</si>
  <si>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</si>
  <si>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</si>
  <si>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</si>
  <si>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</si>
  <si>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</si>
  <si>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</si>
  <si>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</si>
  <si>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</si>
  <si>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</si>
  <si>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</si>
  <si>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</si>
  <si>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</si>
  <si>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</si>
  <si>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</si>
  <si>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</si>
  <si>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</si>
  <si>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</si>
  <si>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</si>
  <si>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</si>
  <si>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</si>
  <si>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</si>
  <si>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</si>
  <si>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</si>
  <si>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</si>
  <si>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</si>
  <si>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</si>
  <si>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</si>
  <si>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</si>
  <si>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</si>
  <si>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</si>
  <si>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</si>
  <si>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</si>
  <si>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</si>
  <si>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</si>
  <si>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</si>
  <si>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</si>
  <si>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</si>
  <si>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</si>
  <si>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</si>
  <si>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</si>
  <si>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</si>
  <si>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</si>
  <si>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</si>
  <si>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</si>
  <si>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</si>
  <si>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</si>
  <si>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</si>
  <si>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</si>
  <si>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</si>
  <si>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</si>
  <si>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</si>
  <si>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</si>
  <si>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</si>
  <si>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</si>
  <si>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</si>
  <si>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</si>
  <si>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</si>
  <si>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</si>
  <si>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</si>
  <si>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</si>
  <si>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</si>
  <si>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</si>
  <si>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</si>
  <si>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</si>
  <si>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</si>
  <si>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</si>
  <si>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</si>
  <si>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</si>
  <si>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</si>
  <si>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</si>
  <si>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</si>
  <si>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</si>
  <si>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</si>
  <si>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</si>
  <si>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</si>
  <si>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</si>
  <si>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</si>
  <si>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</si>
  <si>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</si>
  <si>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</si>
  <si>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</si>
  <si>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</si>
  <si>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</si>
  <si>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</si>
  <si>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</si>
  <si>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</si>
  <si>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</si>
  <si>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</si>
  <si>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</si>
  <si>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</si>
  <si>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</si>
  <si>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</si>
  <si>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</si>
  <si>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</si>
  <si>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</si>
  <si>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</si>
  <si>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</si>
  <si>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</si>
  <si>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</si>
  <si>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</si>
  <si>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</si>
  <si>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</si>
  <si>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</si>
  <si>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</si>
  <si>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</si>
  <si>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</si>
  <si>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</si>
  <si>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</si>
  <si>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</si>
  <si>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</si>
  <si>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</si>
  <si>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</si>
  <si>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</si>
  <si>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</si>
  <si>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</si>
  <si>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</si>
  <si>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</si>
  <si>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</si>
  <si>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</si>
  <si>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</si>
  <si>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</si>
  <si>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</si>
  <si>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</si>
  <si>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</si>
  <si>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</si>
  <si>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</si>
  <si>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</si>
  <si>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</si>
  <si>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</si>
  <si>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</si>
  <si>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</si>
  <si>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</si>
  <si>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</si>
  <si>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</si>
  <si>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</si>
  <si>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</si>
  <si>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</si>
  <si>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</si>
  <si>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</si>
  <si>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</si>
  <si>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</si>
  <si>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</si>
  <si>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</si>
  <si>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</si>
  <si>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</si>
  <si>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</si>
  <si>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</si>
  <si>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</si>
  <si>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</si>
  <si>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</si>
  <si>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</si>
  <si>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</si>
  <si>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</si>
  <si>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</si>
  <si>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</si>
  <si>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</si>
  <si>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</si>
  <si>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</si>
  <si>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</si>
  <si>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</si>
  <si>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</si>
  <si>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</si>
  <si>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</si>
  <si>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</si>
  <si>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</si>
  <si>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</si>
  <si>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</si>
  <si>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</si>
  <si>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</si>
  <si>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</si>
  <si>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</si>
  <si>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</si>
  <si>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</si>
  <si>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</si>
  <si>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</si>
  <si>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</si>
  <si>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</si>
  <si>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</si>
  <si>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</si>
  <si>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</si>
  <si>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</si>
  <si>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</si>
  <si>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</si>
  <si>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</si>
  <si>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</si>
  <si>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</si>
  <si>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</si>
  <si>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</si>
  <si>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</si>
  <si>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</si>
  <si>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</si>
  <si>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</si>
  <si>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</si>
  <si>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</si>
  <si>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</si>
  <si>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</si>
  <si>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</si>
  <si>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</si>
  <si>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</si>
  <si>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</si>
  <si>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</si>
  <si>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</si>
  <si>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</si>
  <si>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</si>
  <si>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</si>
  <si>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</si>
  <si>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</si>
  <si>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</si>
  <si>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</si>
  <si>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</si>
  <si>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</si>
  <si>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</si>
  <si>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</si>
  <si>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</si>
  <si>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</si>
  <si>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</si>
  <si>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</si>
  <si>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</si>
  <si>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</si>
  <si>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</si>
  <si>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</si>
  <si>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</si>
  <si>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</si>
  <si>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</si>
  <si>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</si>
  <si>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</si>
  <si>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</si>
  <si>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</si>
  <si>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</si>
  <si>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</si>
  <si>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</si>
  <si>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</si>
  <si>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</si>
  <si>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</si>
  <si>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</si>
  <si>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</si>
  <si>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</si>
  <si>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</si>
  <si>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</si>
  <si>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</si>
  <si>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</si>
  <si>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</si>
  <si>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</si>
  <si>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</si>
  <si>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</si>
  <si>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</si>
  <si>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</si>
  <si>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</si>
  <si>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</si>
  <si>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</si>
  <si>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</si>
  <si>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</si>
  <si>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</si>
  <si>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</si>
  <si>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</si>
  <si>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</si>
  <si>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</si>
  <si>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</si>
  <si>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</si>
  <si>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</si>
  <si>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</si>
  <si>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</si>
  <si>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</si>
  <si>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</si>
  <si>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</si>
  <si>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</si>
  <si>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</si>
  <si>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</si>
  <si>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</si>
  <si>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</si>
  <si>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</si>
  <si>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</si>
  <si>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</si>
  <si>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</si>
  <si>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</si>
  <si>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</si>
  <si>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</si>
  <si>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</si>
  <si>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</si>
  <si>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</si>
  <si>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</si>
  <si>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</si>
  <si>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</si>
  <si>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</si>
  <si>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</si>
  <si>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</si>
  <si>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</si>
  <si>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</si>
  <si>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</si>
  <si>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</si>
  <si>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</si>
  <si>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</si>
  <si>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</si>
  <si>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</si>
  <si>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</si>
  <si>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</si>
  <si>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</si>
  <si>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</si>
  <si>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</si>
  <si>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</si>
  <si>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</si>
  <si>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</si>
  <si>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</si>
  <si>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</si>
  <si>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</si>
  <si>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</si>
  <si>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</si>
  <si>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</si>
  <si>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</si>
  <si>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</si>
  <si>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</si>
  <si>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</si>
  <si>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</si>
  <si>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</si>
  <si>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</si>
  <si>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</si>
  <si>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</si>
  <si>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</si>
  <si>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</si>
  <si>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</si>
  <si>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</si>
  <si>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</si>
  <si>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</si>
  <si>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</si>
  <si>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</si>
  <si>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</si>
  <si>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</si>
  <si>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</si>
  <si>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</si>
  <si>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</si>
  <si>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</si>
  <si>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</si>
  <si>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</si>
  <si>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</si>
  <si>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</si>
  <si>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</si>
  <si>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</si>
  <si>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</si>
  <si>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</si>
  <si>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</si>
  <si>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</si>
  <si>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</si>
  <si>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</si>
  <si>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</si>
  <si>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</si>
  <si>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</si>
  <si>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</si>
  <si>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</si>
  <si>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</si>
  <si>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</si>
  <si>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</si>
  <si>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</si>
  <si>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</si>
  <si>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</si>
  <si>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</si>
  <si>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</si>
  <si>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</si>
  <si>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</si>
  <si>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</si>
  <si>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</si>
  <si>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</si>
  <si>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</si>
  <si>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</si>
  <si>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</si>
  <si>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</si>
  <si>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</si>
  <si>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</si>
  <si>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</si>
  <si>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</si>
  <si>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</si>
  <si>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</si>
  <si>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</si>
  <si>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</si>
  <si>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</si>
  <si>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</si>
  <si>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</si>
  <si>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</si>
  <si>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</si>
  <si>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</si>
  <si>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</si>
  <si>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</si>
  <si>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</si>
  <si>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</si>
  <si>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</si>
  <si>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</si>
  <si>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</si>
  <si>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</si>
  <si>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</si>
  <si>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</si>
  <si>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</si>
  <si>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</si>
  <si>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</si>
  <si>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</si>
  <si>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</si>
  <si>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</si>
  <si>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</si>
  <si>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</si>
  <si>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</si>
  <si>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</si>
  <si>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</si>
  <si>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</si>
  <si>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</si>
  <si>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</si>
  <si>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</si>
  <si>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</si>
  <si>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</si>
  <si>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</si>
  <si>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</si>
  <si>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</si>
  <si>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</si>
  <si>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</si>
  <si>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</si>
  <si>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</si>
  <si>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</si>
  <si>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</si>
  <si>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</si>
  <si>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</si>
  <si>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</si>
  <si>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</si>
  <si>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</si>
  <si>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</si>
  <si>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</si>
  <si>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</si>
  <si>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</si>
  <si>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</si>
  <si>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</si>
  <si>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</si>
  <si>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</si>
  <si>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</si>
  <si>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</si>
  <si>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</si>
  <si>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</si>
  <si>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</si>
  <si>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</si>
  <si>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</si>
  <si>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</si>
  <si>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</si>
  <si>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</si>
  <si>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</si>
  <si>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</si>
  <si>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</si>
  <si>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</si>
  <si>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</si>
  <si>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</si>
  <si>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</si>
  <si>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</si>
  <si>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</si>
  <si>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</si>
  <si>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</si>
  <si>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</si>
  <si>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</si>
  <si>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</si>
  <si>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</si>
  <si>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</si>
  <si>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</si>
  <si>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</si>
  <si>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</si>
  <si>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</si>
  <si>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</si>
  <si>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</si>
  <si>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</si>
  <si>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</si>
  <si>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</si>
  <si>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</si>
  <si>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</si>
  <si>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</si>
  <si>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</si>
  <si>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</si>
  <si>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</si>
  <si>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</si>
  <si>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</si>
  <si>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</si>
  <si>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</si>
  <si>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</si>
  <si>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</si>
  <si>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</si>
  <si>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</si>
  <si>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</si>
  <si>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</si>
  <si>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</si>
  <si>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</si>
  <si>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</si>
  <si>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</si>
  <si>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</si>
  <si>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</si>
  <si>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</si>
  <si>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</si>
  <si>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</si>
  <si>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</si>
  <si>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</si>
  <si>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</si>
  <si>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</si>
  <si>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</si>
  <si>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</si>
  <si>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</si>
  <si>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</si>
  <si>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</si>
  <si>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</si>
  <si>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</si>
  <si>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</si>
  <si>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</si>
  <si>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</si>
  <si>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</si>
  <si>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</si>
  <si>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</si>
  <si>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</si>
  <si>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</si>
  <si>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</si>
  <si>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</si>
  <si>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</si>
  <si>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</si>
  <si>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</si>
  <si>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</si>
  <si>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</si>
  <si>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</si>
  <si>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</si>
  <si>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</si>
  <si>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</si>
  <si>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</si>
  <si>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</si>
  <si>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</si>
  <si>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</si>
  <si>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</si>
  <si>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</si>
  <si>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</si>
  <si>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</si>
  <si>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</si>
  <si>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</si>
  <si>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</si>
  <si>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</si>
  <si>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</si>
  <si>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</si>
  <si>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</si>
  <si>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</si>
  <si>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</si>
  <si>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</si>
  <si>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</si>
  <si>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</si>
  <si>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</si>
  <si>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</si>
  <si>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</si>
  <si>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</si>
  <si>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</si>
  <si>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</si>
  <si>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</si>
  <si>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</si>
  <si>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</si>
  <si>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</si>
  <si>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</si>
  <si>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</si>
  <si>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</si>
  <si>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</si>
  <si>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</si>
  <si>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</si>
  <si>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</si>
  <si>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</si>
  <si>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</si>
  <si>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</si>
  <si>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</si>
  <si>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</si>
  <si>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</si>
  <si>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</si>
  <si>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</si>
  <si>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</si>
  <si>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</si>
  <si>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</si>
  <si>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</si>
  <si>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</si>
  <si>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</si>
  <si>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</si>
  <si>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</si>
  <si>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</si>
  <si>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</si>
  <si>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</si>
  <si>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</si>
  <si>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</si>
  <si>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</si>
  <si>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</si>
  <si>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</si>
  <si>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</si>
  <si>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</si>
  <si>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</si>
  <si>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</si>
  <si>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</si>
  <si>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</si>
  <si>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</si>
  <si>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</si>
  <si>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</si>
  <si>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</si>
  <si>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</si>
  <si>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</si>
  <si>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</si>
  <si>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</si>
  <si>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</si>
  <si>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</si>
  <si>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</si>
  <si>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</si>
  <si>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</si>
  <si>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</si>
  <si>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</si>
  <si>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</si>
  <si>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</si>
  <si>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</si>
  <si>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</si>
  <si>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</si>
  <si>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</si>
  <si>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</si>
  <si>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</si>
  <si>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</si>
  <si>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</si>
  <si>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</si>
  <si>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</si>
  <si>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</si>
  <si>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</si>
  <si>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</si>
  <si>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</si>
  <si>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</si>
  <si>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</si>
  <si>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</si>
  <si>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</si>
  <si>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</si>
  <si>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</si>
  <si>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</si>
  <si>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</si>
  <si>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</si>
  <si>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</si>
  <si>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</si>
  <si>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</si>
  <si>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</si>
  <si>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</si>
  <si>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</si>
  <si>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</si>
  <si>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</si>
  <si>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</si>
  <si>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</si>
  <si>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</si>
  <si>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</si>
  <si>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</si>
  <si>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</si>
  <si>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</si>
  <si>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</si>
  <si>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</si>
  <si>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</si>
  <si>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</si>
  <si>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</si>
  <si>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</si>
  <si>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</si>
  <si>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</si>
  <si>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</si>
  <si>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</si>
  <si>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</si>
  <si>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</si>
  <si>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</si>
  <si>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</si>
  <si>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</si>
  <si>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</si>
  <si>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</si>
  <si>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</si>
  <si>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</si>
  <si>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</si>
  <si>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</si>
  <si>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</si>
  <si>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</si>
  <si>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</si>
  <si>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</si>
  <si>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</si>
  <si>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</si>
  <si>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</si>
  <si>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</si>
  <si>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</si>
  <si>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</si>
  <si>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</si>
  <si>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</si>
  <si>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</si>
  <si>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</si>
  <si>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</si>
  <si>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</si>
  <si>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</si>
  <si>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</si>
  <si>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</si>
  <si>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</si>
  <si>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</si>
  <si>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</si>
  <si>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</si>
  <si>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</si>
  <si>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</si>
  <si>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</si>
  <si>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</si>
  <si>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</si>
  <si>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</si>
  <si>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</si>
  <si>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</si>
  <si>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</si>
  <si>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</si>
  <si>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</si>
  <si>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</si>
  <si>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</si>
  <si>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</si>
  <si>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</si>
  <si>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</si>
  <si>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</si>
  <si>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</si>
  <si>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</si>
  <si>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</si>
  <si>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</si>
  <si>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</si>
  <si>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</si>
  <si>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</si>
  <si>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</si>
  <si>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</si>
  <si>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</si>
  <si>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</si>
  <si>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</si>
  <si>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</si>
  <si>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</si>
  <si>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</si>
  <si>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</si>
  <si>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</si>
  <si>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</si>
  <si>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</si>
  <si>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</si>
  <si>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</si>
  <si>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</si>
  <si>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</si>
  <si>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</si>
  <si>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</si>
  <si>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</si>
  <si>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</si>
  <si>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</si>
  <si>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</si>
  <si>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</si>
  <si>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</si>
  <si>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</si>
  <si>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</si>
  <si>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</si>
  <si>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</si>
  <si>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</si>
  <si>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</si>
  <si>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</si>
  <si>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</si>
  <si>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</si>
  <si>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</si>
  <si>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</si>
  <si>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</si>
  <si>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</si>
  <si>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</si>
  <si>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</si>
  <si>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</si>
  <si>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</si>
  <si>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</si>
  <si>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</si>
  <si>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</si>
  <si>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</si>
  <si>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</si>
  <si>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</si>
  <si>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</si>
  <si>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</si>
  <si>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</si>
  <si>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</si>
  <si>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</si>
  <si>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</si>
  <si>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</si>
  <si>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</si>
  <si>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</si>
  <si>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</si>
  <si>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</si>
  <si>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</si>
  <si>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</si>
  <si>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</si>
  <si>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</si>
  <si>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</si>
  <si>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</si>
  <si>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</si>
  <si>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</si>
  <si>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</si>
  <si>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</si>
  <si>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</si>
  <si>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</si>
  <si>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</si>
  <si>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</si>
  <si>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</si>
  <si>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</si>
  <si>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</si>
  <si>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</si>
  <si>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</si>
  <si>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</si>
  <si>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</si>
  <si>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</si>
  <si>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</si>
  <si>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</si>
  <si>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</si>
  <si>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</si>
  <si>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</si>
  <si>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</si>
  <si>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</si>
  <si>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</si>
  <si>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</si>
  <si>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</si>
  <si>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</si>
  <si>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</si>
  <si>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</si>
  <si>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</si>
  <si>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</si>
  <si>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</si>
  <si>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</si>
  <si>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</si>
  <si>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</si>
  <si>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</si>
  <si>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</si>
  <si>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</si>
  <si>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</si>
  <si>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</si>
  <si>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</si>
  <si>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</si>
  <si>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</si>
  <si>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</si>
  <si>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</si>
  <si>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</si>
  <si>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</si>
  <si>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</si>
  <si>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</si>
  <si>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</si>
  <si>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</si>
  <si>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</si>
  <si>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</si>
  <si>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</si>
  <si>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</si>
  <si>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</si>
  <si>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</si>
  <si>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</si>
  <si>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</si>
  <si>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</si>
  <si>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</si>
  <si>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</si>
  <si>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</si>
  <si>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</si>
  <si>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</si>
  <si>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</si>
  <si>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</si>
  <si>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</si>
  <si>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</si>
  <si>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</si>
  <si>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</si>
  <si>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</si>
  <si>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</si>
  <si>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</si>
  <si>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</si>
  <si>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</si>
  <si>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</si>
  <si>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</si>
  <si>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</si>
  <si>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</si>
  <si>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</si>
  <si>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</si>
  <si>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</si>
  <si>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</si>
  <si>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</si>
  <si>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</si>
  <si>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</si>
  <si>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</si>
  <si>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</si>
  <si>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</si>
  <si>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</si>
  <si>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</si>
  <si>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</si>
  <si>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</si>
  <si>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</si>
  <si>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</si>
  <si>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</si>
  <si>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</si>
  <si>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</si>
  <si>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</si>
  <si>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</si>
  <si>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</si>
  <si>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</si>
  <si>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</si>
  <si>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</si>
  <si>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</si>
  <si>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</si>
  <si>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</si>
  <si>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</si>
  <si>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</si>
  <si>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</si>
  <si>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</si>
  <si>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</si>
  <si>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</si>
  <si>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</si>
  <si>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</si>
  <si>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</si>
  <si>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</si>
  <si>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</si>
  <si>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</si>
  <si>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</si>
  <si>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</si>
  <si>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</si>
  <si>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</si>
  <si>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</si>
  <si>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</si>
  <si>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</si>
  <si>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</si>
  <si>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</si>
  <si>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</si>
  <si>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</si>
  <si>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</si>
  <si>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</si>
  <si>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</si>
  <si>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</si>
  <si>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</si>
  <si>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</si>
  <si>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</si>
  <si>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</si>
  <si>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</si>
  <si>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</si>
  <si>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</si>
  <si>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</si>
  <si>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</si>
  <si>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</si>
  <si>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</si>
  <si>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</si>
  <si>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</si>
  <si>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</si>
  <si>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</si>
  <si>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</si>
  <si>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</si>
  <si>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</si>
  <si>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</si>
  <si>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</si>
  <si>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</si>
  <si>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</si>
  <si>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</si>
  <si>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</si>
  <si>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</si>
  <si>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</si>
  <si>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</si>
  <si>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</si>
  <si>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</si>
  <si>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</si>
  <si>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</si>
  <si>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</si>
  <si>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</si>
  <si>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</si>
  <si>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</si>
  <si>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</si>
  <si>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</si>
  <si>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</si>
  <si>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</si>
  <si>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</si>
  <si>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</si>
  <si>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</si>
  <si>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</si>
  <si>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</si>
  <si>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</si>
  <si>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</si>
  <si>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</si>
  <si>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</si>
  <si>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</si>
  <si>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</si>
  <si>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</si>
  <si>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</si>
  <si>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</si>
  <si>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</si>
  <si>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</si>
  <si>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</si>
  <si>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</si>
  <si>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</si>
  <si>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</si>
  <si>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</si>
  <si>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</si>
  <si>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</si>
  <si>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</si>
  <si>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</si>
  <si>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</si>
  <si>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</si>
  <si>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</si>
  <si>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</si>
  <si>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</si>
  <si>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</si>
  <si>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</si>
  <si>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</si>
  <si>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</si>
  <si>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</si>
  <si>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</si>
  <si>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</si>
  <si>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</si>
  <si>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</si>
  <si>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</si>
  <si>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</si>
  <si>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</si>
  <si>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</si>
  <si>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</si>
  <si>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</si>
  <si>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</si>
  <si>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</si>
  <si>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</si>
  <si>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</si>
  <si>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</si>
  <si>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</si>
  <si>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</si>
  <si>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</si>
  <si>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</si>
  <si>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</si>
  <si>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</si>
  <si>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</si>
  <si>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</si>
  <si>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</si>
  <si>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</si>
  <si>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</si>
  <si>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</si>
  <si>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</si>
  <si>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</si>
  <si>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</si>
  <si>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</si>
  <si>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</si>
  <si>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</si>
  <si>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</si>
  <si>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</si>
  <si>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</si>
  <si>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</si>
  <si>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</si>
  <si>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</si>
  <si>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</si>
  <si>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</si>
  <si>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</si>
  <si>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</si>
  <si>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</si>
  <si>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</si>
  <si>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</si>
  <si>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</si>
  <si>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</si>
  <si>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</si>
  <si>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</si>
  <si>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</si>
  <si>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</si>
  <si>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</si>
  <si>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</si>
  <si>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</si>
  <si>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</si>
  <si>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</si>
  <si>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</si>
  <si>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</si>
  <si>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</si>
  <si>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</si>
  <si>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</si>
  <si>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</si>
  <si>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</si>
  <si>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</si>
  <si>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</si>
  <si>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</si>
  <si>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</si>
  <si>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</si>
  <si>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</si>
  <si>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</si>
  <si>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</si>
  <si>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</si>
  <si>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</si>
  <si>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</si>
  <si>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</si>
  <si>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</si>
  <si>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</si>
  <si>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</si>
  <si>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</si>
  <si>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</si>
  <si>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</si>
  <si>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</si>
  <si>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</si>
  <si>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</si>
  <si>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</si>
  <si>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</si>
  <si>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</si>
  <si>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</si>
  <si>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</si>
  <si>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</si>
  <si>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</si>
  <si>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</si>
  <si>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</si>
  <si>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</si>
  <si>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</si>
  <si>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</si>
  <si>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</si>
  <si>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</si>
  <si>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</si>
  <si>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</si>
  <si>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</si>
  <si>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</si>
  <si>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</si>
  <si>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</si>
  <si>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</si>
  <si>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</si>
  <si>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</si>
  <si>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</si>
  <si>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</si>
  <si>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</si>
  <si>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</si>
  <si>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</si>
  <si>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</si>
  <si>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</si>
  <si>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</si>
  <si>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</si>
  <si>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</si>
  <si>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</si>
  <si>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</si>
  <si>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</si>
  <si>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</si>
  <si>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</si>
  <si>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</si>
  <si>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</si>
  <si>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</si>
  <si>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</si>
  <si>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</si>
  <si>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</si>
  <si>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</si>
  <si>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</si>
  <si>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</si>
  <si>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</si>
  <si>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</si>
  <si>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</si>
  <si>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</si>
  <si>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</si>
  <si>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</si>
  <si>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</si>
  <si>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</si>
  <si>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</si>
  <si>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</si>
  <si>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</si>
  <si>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</si>
  <si>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</si>
  <si>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</si>
  <si>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</si>
  <si>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</si>
  <si>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</si>
  <si>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</si>
  <si>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</si>
  <si>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</si>
  <si>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</si>
  <si>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</si>
  <si>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</si>
  <si>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</si>
  <si>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</si>
  <si>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</si>
  <si>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</si>
  <si>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</si>
  <si>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</si>
  <si>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</si>
  <si>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</si>
  <si>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</si>
  <si>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</si>
  <si>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</si>
  <si>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</si>
  <si>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</si>
  <si>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</si>
  <si>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</si>
  <si>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</si>
  <si>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</si>
  <si>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</si>
  <si>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</si>
  <si>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</si>
  <si>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</si>
  <si>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</si>
  <si>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</si>
  <si>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</si>
  <si>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</si>
  <si>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</si>
  <si>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</si>
  <si>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</si>
  <si>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</si>
  <si>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</si>
  <si>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</si>
  <si>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</si>
  <si>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</si>
  <si>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</si>
  <si>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</si>
  <si>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</si>
  <si>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</si>
  <si>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</si>
  <si>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</si>
  <si>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</si>
  <si>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</si>
  <si>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</si>
  <si>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</si>
  <si>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</si>
  <si>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</si>
  <si>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</si>
  <si>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</si>
  <si>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</si>
  <si>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</si>
  <si>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</si>
  <si>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</si>
  <si>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</si>
  <si>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</si>
  <si>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</si>
  <si>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</si>
  <si>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</si>
  <si>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</si>
  <si>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</si>
  <si>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</si>
  <si>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</si>
  <si>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</si>
  <si>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</si>
  <si>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</si>
  <si>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</si>
  <si>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</si>
  <si>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</si>
  <si>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</si>
  <si>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</si>
  <si>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</si>
  <si>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</si>
  <si>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</si>
  <si>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</si>
  <si>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</si>
  <si>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</si>
  <si>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</si>
  <si>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</si>
  <si>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</si>
  <si>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</si>
  <si>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</si>
  <si>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</si>
  <si>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</si>
  <si>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</si>
  <si>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</si>
  <si>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</si>
  <si>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</si>
  <si>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</si>
  <si>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</si>
  <si>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</si>
  <si>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</si>
  <si>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</si>
  <si>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</si>
  <si>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</si>
  <si>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</si>
  <si>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</si>
  <si>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</si>
  <si>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</si>
  <si>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</si>
  <si>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</si>
  <si>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</si>
  <si>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</si>
  <si>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</si>
  <si>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</si>
  <si>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</si>
  <si>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</si>
  <si>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</si>
  <si>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</si>
  <si>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</si>
  <si>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</si>
  <si>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</si>
  <si>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</si>
  <si>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</si>
  <si>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</si>
  <si>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</si>
  <si>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</si>
  <si>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</si>
  <si>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</si>
  <si>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</si>
  <si>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</si>
  <si>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</si>
  <si>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</si>
  <si>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</si>
  <si>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</si>
  <si>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</si>
  <si>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</si>
  <si>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</si>
  <si>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</si>
  <si>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</si>
  <si>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</si>
  <si>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</si>
  <si>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</si>
  <si>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</si>
  <si>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</si>
  <si>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</si>
  <si>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</si>
  <si>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</si>
  <si>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</si>
  <si>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</si>
  <si>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</si>
  <si>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</si>
  <si>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</si>
  <si>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</si>
  <si>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</si>
  <si>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</si>
  <si>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</si>
  <si>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</si>
  <si>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</si>
  <si>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</si>
  <si>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</si>
  <si>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</si>
  <si>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</si>
  <si>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</si>
  <si>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</si>
  <si>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</si>
  <si>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</si>
  <si>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</si>
  <si>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</si>
  <si>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</si>
  <si>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</si>
  <si>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</si>
  <si>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</si>
  <si>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</si>
  <si>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</si>
  <si>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</si>
  <si>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</si>
  <si>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</si>
  <si>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</si>
  <si>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</si>
  <si>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</si>
  <si>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</si>
  <si>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</si>
  <si>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</si>
  <si>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</si>
  <si>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</si>
  <si>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</si>
  <si>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</si>
  <si>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</si>
  <si>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</si>
  <si>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</si>
  <si>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</si>
  <si>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</si>
  <si>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</si>
  <si>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</si>
  <si>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</si>
  <si>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</si>
  <si>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</si>
  <si>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</si>
  <si>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</si>
  <si>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</si>
  <si>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</si>
  <si>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</si>
  <si>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</si>
  <si>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</si>
  <si>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</si>
  <si>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</si>
  <si>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</si>
  <si>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</si>
  <si>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</si>
  <si>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</si>
  <si>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</si>
  <si>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</si>
  <si>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</si>
  <si>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</si>
  <si>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</si>
  <si>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</si>
  <si>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</si>
  <si>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</si>
  <si>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</si>
  <si>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</si>
  <si>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</si>
  <si>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</si>
  <si>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</si>
  <si>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</si>
  <si>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</si>
  <si>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</si>
  <si>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</si>
  <si>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</si>
  <si>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</si>
  <si>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</si>
  <si>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</si>
  <si>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</si>
  <si>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</si>
  <si>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</si>
  <si>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</si>
  <si>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</si>
  <si>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</si>
  <si>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</si>
  <si>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</si>
  <si>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</si>
  <si>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</si>
  <si>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</si>
  <si>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</si>
  <si>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</si>
  <si>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</si>
  <si>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</si>
  <si>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</si>
  <si>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</si>
  <si>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</si>
  <si>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</si>
  <si>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</si>
  <si>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</si>
  <si>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</si>
  <si>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</si>
  <si>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</si>
  <si>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</si>
  <si>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</si>
  <si>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</si>
  <si>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</si>
  <si>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</si>
  <si>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</si>
  <si>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</si>
  <si>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</si>
  <si>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</si>
  <si>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</si>
  <si>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</si>
  <si>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</si>
  <si>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</si>
  <si>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</si>
  <si>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</si>
  <si>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</si>
  <si>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</si>
  <si>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</si>
  <si>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</si>
  <si>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</si>
  <si>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</si>
  <si>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</si>
  <si>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</si>
  <si>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</si>
  <si>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</si>
  <si>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</si>
  <si>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</si>
  <si>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</si>
  <si>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</si>
  <si>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</si>
  <si>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</si>
  <si>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</si>
  <si>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</si>
  <si>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</si>
  <si>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</si>
  <si>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</si>
  <si>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</si>
  <si>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</si>
  <si>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</si>
  <si>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</si>
  <si>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</si>
  <si>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</si>
  <si>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</si>
  <si>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</si>
  <si>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</si>
  <si>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</si>
  <si>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</si>
  <si>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</si>
  <si>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</si>
  <si>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</si>
  <si>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</si>
  <si>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</si>
  <si>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</si>
  <si>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</si>
  <si>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</si>
  <si>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</si>
  <si>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</si>
  <si>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</si>
  <si>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</si>
  <si>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</si>
  <si>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</si>
  <si>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</si>
  <si>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</si>
  <si>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</si>
  <si>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</si>
  <si>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</si>
  <si>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</si>
  <si>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</si>
  <si>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</si>
  <si>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</si>
  <si>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</si>
  <si>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</si>
  <si>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</si>
  <si>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</si>
  <si>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</si>
  <si>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</si>
  <si>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</si>
  <si>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</si>
  <si>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</si>
  <si>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</si>
  <si>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</si>
  <si>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</si>
  <si>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</si>
  <si>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</si>
  <si>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</si>
  <si>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</si>
  <si>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</si>
  <si>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</si>
  <si>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</si>
  <si>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</si>
  <si>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</si>
  <si>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</si>
  <si>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</si>
  <si>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</si>
  <si>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</si>
  <si>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</si>
  <si>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</si>
  <si>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</si>
  <si>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</si>
  <si>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</si>
  <si>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</si>
  <si>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</si>
  <si>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</si>
  <si>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</si>
  <si>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</si>
  <si>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</si>
  <si>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</si>
  <si>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</si>
  <si>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</si>
  <si>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</si>
  <si>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</si>
  <si>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</si>
  <si>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</si>
  <si>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</si>
  <si>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</si>
  <si>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</si>
  <si>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</si>
  <si>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</si>
  <si>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</si>
  <si>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</si>
  <si>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</si>
  <si>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</si>
  <si>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</si>
  <si>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</si>
  <si>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</si>
  <si>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</si>
  <si>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</si>
  <si>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</si>
  <si>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</si>
  <si>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</si>
  <si>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</si>
  <si>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</si>
  <si>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</si>
  <si>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</si>
  <si>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</si>
  <si>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</si>
  <si>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</si>
  <si>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</si>
  <si>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</si>
  <si>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</si>
  <si>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</si>
  <si>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</si>
  <si>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</si>
  <si>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</si>
  <si>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</si>
  <si>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</si>
  <si>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</si>
  <si>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</si>
  <si>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</si>
  <si>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</si>
  <si>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</si>
  <si>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</si>
  <si>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</si>
  <si>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</si>
  <si>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</si>
  <si>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</si>
  <si>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</si>
  <si>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</si>
  <si>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</si>
  <si>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</si>
  <si>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</si>
  <si>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</si>
  <si>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</si>
  <si>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</si>
  <si>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</si>
  <si>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</si>
  <si>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</si>
  <si>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</si>
  <si>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</si>
  <si>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</si>
  <si>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</si>
  <si>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</si>
  <si>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</si>
  <si>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</si>
  <si>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</si>
  <si>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</si>
  <si>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</si>
  <si>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</si>
  <si>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</si>
  <si>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</si>
  <si>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</si>
  <si>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</si>
  <si>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</si>
  <si>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</si>
  <si>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</si>
  <si>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</si>
  <si>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</si>
  <si>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</si>
  <si>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</si>
  <si>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</si>
  <si>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</si>
  <si>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</si>
  <si>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</si>
  <si>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</si>
  <si>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</si>
  <si>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</si>
  <si>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</si>
  <si>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</si>
  <si>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</si>
  <si>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</si>
  <si>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</si>
  <si>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</si>
  <si>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</si>
  <si>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</si>
  <si>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</si>
  <si>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</si>
  <si>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</si>
  <si>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</si>
  <si>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</si>
  <si>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</si>
  <si>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</si>
  <si>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</si>
  <si>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</si>
  <si>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</si>
  <si>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</si>
  <si>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</si>
  <si>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</si>
  <si>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</si>
  <si>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</si>
  <si>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</si>
  <si>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</si>
  <si>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</si>
  <si>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</si>
  <si>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</si>
  <si>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</si>
  <si>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</si>
  <si>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</si>
  <si>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</si>
  <si>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</si>
  <si>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</si>
  <si>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</si>
  <si>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</si>
  <si>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</si>
  <si>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</si>
  <si>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</si>
  <si>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</si>
  <si>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</si>
  <si>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</si>
  <si>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</si>
  <si>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</si>
  <si>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</si>
  <si>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</si>
  <si>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</si>
  <si>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</si>
  <si>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</si>
  <si>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</si>
  <si>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</si>
  <si>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</si>
  <si>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</si>
  <si>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</si>
  <si>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</si>
  <si>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</si>
  <si>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</si>
  <si>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</si>
  <si>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</si>
  <si>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</si>
  <si>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</si>
  <si>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</si>
  <si>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</si>
  <si>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</si>
  <si>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</si>
  <si>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</si>
  <si>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</si>
  <si>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</si>
  <si>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</si>
  <si>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</si>
  <si>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</si>
  <si>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</si>
  <si>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</si>
  <si>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</si>
  <si>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</si>
  <si>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</si>
  <si>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</si>
  <si>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</si>
  <si>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</si>
  <si>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</si>
  <si>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</si>
  <si>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</si>
  <si>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</si>
  <si>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</si>
  <si>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</si>
  <si>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</si>
  <si>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</si>
  <si>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</si>
  <si>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</si>
  <si>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</si>
  <si>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</si>
  <si>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</si>
  <si>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</si>
  <si>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</si>
  <si>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</si>
  <si>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</si>
  <si>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</si>
  <si>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</si>
  <si>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</si>
  <si>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</si>
  <si>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</si>
  <si>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</si>
  <si>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</si>
  <si>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</si>
  <si>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</si>
  <si>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</si>
  <si>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</si>
  <si>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</si>
  <si>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</si>
  <si>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</si>
  <si>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</si>
  <si>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</si>
  <si>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</si>
  <si>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</si>
  <si>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</si>
  <si>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</si>
  <si>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</si>
  <si>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</si>
  <si>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</si>
  <si>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</si>
  <si>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</si>
  <si>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</si>
  <si>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</si>
  <si>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</si>
  <si>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</si>
  <si>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</si>
  <si>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</si>
  <si>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</si>
  <si>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</si>
  <si>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</si>
  <si>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</si>
  <si>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</si>
  <si>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</si>
  <si>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</si>
  <si>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</si>
  <si>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</si>
  <si>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</si>
  <si>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</si>
  <si>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</si>
  <si>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</si>
  <si>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</si>
  <si>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</si>
  <si>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</si>
  <si>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</si>
  <si>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</si>
  <si>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</si>
  <si>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</si>
  <si>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</si>
  <si>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</si>
  <si>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</si>
  <si>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</si>
  <si>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</si>
  <si>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</si>
  <si>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</si>
  <si>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</si>
  <si>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</si>
  <si>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</si>
  <si>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</si>
  <si>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</si>
  <si>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</si>
  <si>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</si>
  <si>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</si>
  <si>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</si>
  <si>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</si>
  <si>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</si>
  <si>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</si>
  <si>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</si>
  <si>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</si>
  <si>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</si>
  <si>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</si>
  <si>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</si>
  <si>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</si>
  <si>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</si>
  <si>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</si>
  <si>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</si>
  <si>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</si>
  <si>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</si>
  <si>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</si>
  <si>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</si>
  <si>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</si>
  <si>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</si>
  <si>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</si>
  <si>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</si>
  <si>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</si>
  <si>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</si>
  <si>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</si>
  <si>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</si>
  <si>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</si>
  <si>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</si>
  <si>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</si>
  <si>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</si>
  <si>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</si>
  <si>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</si>
  <si>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</si>
  <si>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</si>
  <si>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</si>
  <si>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</si>
  <si>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</si>
  <si>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</si>
  <si>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</si>
  <si>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</si>
  <si>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</si>
  <si>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</si>
  <si>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</si>
  <si>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</si>
  <si>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</si>
  <si>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</si>
  <si>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</si>
  <si>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</si>
  <si>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</si>
  <si>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</si>
  <si>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</si>
  <si>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</si>
  <si>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</si>
  <si>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</si>
  <si>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</si>
  <si>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</si>
  <si>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</si>
  <si>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</si>
  <si>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</si>
  <si>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</si>
  <si>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</si>
  <si>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</si>
  <si>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</si>
  <si>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</si>
  <si>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</si>
  <si>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</si>
  <si>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</si>
  <si>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</si>
  <si>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</si>
  <si>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</si>
  <si>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</si>
  <si>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</si>
  <si>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</si>
  <si>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</si>
  <si>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</si>
  <si>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</si>
  <si>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</si>
  <si>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</si>
  <si>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</si>
  <si>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</si>
  <si>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</si>
  <si>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</si>
  <si>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</si>
  <si>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</si>
  <si>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</si>
  <si>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</si>
  <si>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</si>
  <si>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</si>
  <si>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</si>
  <si>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</si>
  <si>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</si>
  <si>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</si>
  <si>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</si>
  <si>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</si>
  <si>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</si>
  <si>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</si>
  <si>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</si>
  <si>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</si>
  <si>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</si>
  <si>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</si>
  <si>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</si>
  <si>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</si>
  <si>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</si>
  <si>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</si>
  <si>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</si>
  <si>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</si>
  <si>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</si>
  <si>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</si>
  <si>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</si>
  <si>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</si>
  <si>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</si>
  <si>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</si>
  <si>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</si>
  <si>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</si>
  <si>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</si>
  <si>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</si>
  <si>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</si>
  <si>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</si>
  <si>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</si>
  <si>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</si>
  <si>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</si>
  <si>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</si>
  <si>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</si>
  <si>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</si>
  <si>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</si>
  <si>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</si>
  <si>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</si>
  <si>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</si>
  <si>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</si>
  <si>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</si>
  <si>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</si>
  <si>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</si>
  <si>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</si>
  <si>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</si>
  <si>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</si>
  <si>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</si>
  <si>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</si>
  <si>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</si>
  <si>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</si>
  <si>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</si>
  <si>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</si>
  <si>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</si>
  <si>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</si>
  <si>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</si>
  <si>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</si>
  <si>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</si>
  <si>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</si>
  <si>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</si>
  <si>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</si>
  <si>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</si>
  <si>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</si>
  <si>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</si>
  <si>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</si>
  <si>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</si>
  <si>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</si>
  <si>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</si>
  <si>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</si>
  <si>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</si>
  <si>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</si>
  <si>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</si>
  <si>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</si>
  <si>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</si>
  <si>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</si>
  <si>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</si>
  <si>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</si>
  <si>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</si>
  <si>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</si>
  <si>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</si>
  <si>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</si>
  <si>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</si>
  <si>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</si>
  <si>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</si>
  <si>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</si>
  <si>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</si>
  <si>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</si>
  <si>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</si>
  <si>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</si>
  <si>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</si>
  <si>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</si>
  <si>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</si>
  <si>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</si>
  <si>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</si>
  <si>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</si>
  <si>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</si>
  <si>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</si>
  <si>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</si>
  <si>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</si>
  <si>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</si>
  <si>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</si>
  <si>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</si>
  <si>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</si>
  <si>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</si>
  <si>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</si>
  <si>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</si>
  <si>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</si>
  <si>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</si>
  <si>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</si>
  <si>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</si>
  <si>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</si>
  <si>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</si>
  <si>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</si>
  <si>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</si>
  <si>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</si>
  <si>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</si>
  <si>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</si>
  <si>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</si>
  <si>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</si>
  <si>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</si>
  <si>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</si>
  <si>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</si>
  <si>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</si>
  <si>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</si>
  <si>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</si>
  <si>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</si>
  <si>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</si>
  <si>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</si>
  <si>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</si>
  <si>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</si>
  <si>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</si>
  <si>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</si>
  <si>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</si>
  <si>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</si>
  <si>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</si>
  <si>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</si>
  <si>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</si>
  <si>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</si>
  <si>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</si>
  <si>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</si>
  <si>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</si>
  <si>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</si>
  <si>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</si>
  <si>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</si>
  <si>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</si>
  <si>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</si>
  <si>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</si>
  <si>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</si>
  <si>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</si>
  <si>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</si>
  <si>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</si>
  <si>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</si>
  <si>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</si>
  <si>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</si>
  <si>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</si>
  <si>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</si>
  <si>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</si>
  <si>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</si>
  <si>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</si>
  <si>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</si>
  <si>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</si>
  <si>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</si>
  <si>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</si>
  <si>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</si>
  <si>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</si>
  <si>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</si>
  <si>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</si>
  <si>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</si>
  <si>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</si>
  <si>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</si>
  <si>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</si>
  <si>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</si>
  <si>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</si>
  <si>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</si>
  <si>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</si>
  <si>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</si>
  <si>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</si>
  <si>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</si>
  <si>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</si>
  <si>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</si>
  <si>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</si>
  <si>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</si>
  <si>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</si>
  <si>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</si>
  <si>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</si>
  <si>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</si>
  <si>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</si>
  <si>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</si>
  <si>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</si>
  <si>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</si>
  <si>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</si>
  <si>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</si>
  <si>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</si>
  <si>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</si>
  <si>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</si>
  <si>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</si>
  <si>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</si>
  <si>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</si>
  <si>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</si>
  <si>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</si>
  <si>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</si>
  <si>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</si>
  <si>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</si>
  <si>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</si>
  <si>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</si>
  <si>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</si>
  <si>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</si>
  <si>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</si>
  <si>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</si>
  <si>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</si>
  <si>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</si>
  <si>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</si>
  <si>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</si>
  <si>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</si>
  <si>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</si>
  <si>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</si>
  <si>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</si>
  <si>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</si>
  <si>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</si>
  <si>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</si>
  <si>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</si>
  <si>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</si>
  <si>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</si>
  <si>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</si>
  <si>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</si>
  <si>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</si>
  <si>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</si>
  <si>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</si>
  <si>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</si>
  <si>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</si>
  <si>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</si>
  <si>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</si>
  <si>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</si>
  <si>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</si>
  <si>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</si>
  <si>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</si>
  <si>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</si>
  <si>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</si>
  <si>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</si>
  <si>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</si>
  <si>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</si>
  <si>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</si>
  <si>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</si>
  <si>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</si>
  <si>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</si>
  <si>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</si>
  <si>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</si>
  <si>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</si>
  <si>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</si>
  <si>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</si>
  <si>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</si>
  <si>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</si>
  <si>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</si>
  <si>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</si>
  <si>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</si>
  <si>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</si>
  <si>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</si>
  <si>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</si>
  <si>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</si>
  <si>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</si>
  <si>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</si>
  <si>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</si>
  <si>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</si>
  <si>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</si>
  <si>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</si>
  <si>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</si>
  <si>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</si>
  <si>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</si>
  <si>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</si>
  <si>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</si>
  <si>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</si>
  <si>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</si>
  <si>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</si>
  <si>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</si>
  <si>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</si>
  <si>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</si>
  <si>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</si>
  <si>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</si>
  <si>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</si>
  <si>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</si>
  <si>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</si>
  <si>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</si>
  <si>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</si>
  <si>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</si>
  <si>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</si>
  <si>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</si>
  <si>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</si>
  <si>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</si>
  <si>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</si>
  <si>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</si>
  <si>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</si>
  <si>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</si>
  <si>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</si>
  <si>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</si>
  <si>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</si>
  <si>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</si>
  <si>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</si>
  <si>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</si>
  <si>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</si>
  <si>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</si>
  <si>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</si>
  <si>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</si>
  <si>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</si>
  <si>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</si>
  <si>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</si>
  <si>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</si>
  <si>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</si>
  <si>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</si>
  <si>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</si>
  <si>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</si>
  <si>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</si>
  <si>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</si>
  <si>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</si>
  <si>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</si>
  <si>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</si>
  <si>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</si>
  <si>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</si>
  <si>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</si>
  <si>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</si>
  <si>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</si>
  <si>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</si>
  <si>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</si>
  <si>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</si>
  <si>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</si>
  <si>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</si>
  <si>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</si>
  <si>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</si>
  <si>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</si>
  <si>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</si>
  <si>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</si>
  <si>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</si>
  <si>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</si>
  <si>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</si>
  <si>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</si>
  <si>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</si>
  <si>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</si>
  <si>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</si>
  <si>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</si>
  <si>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</si>
  <si>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</si>
  <si>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</si>
  <si>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</si>
  <si>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</si>
  <si>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</si>
  <si>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</si>
  <si>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</si>
  <si>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</si>
  <si>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</si>
  <si>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</si>
  <si>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</si>
  <si>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</si>
  <si>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</si>
  <si>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</si>
  <si>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</si>
  <si>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</si>
  <si>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</si>
  <si>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</si>
  <si>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</si>
  <si>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</si>
  <si>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</si>
  <si>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</si>
  <si>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</si>
  <si>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</si>
  <si>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</si>
  <si>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</si>
  <si>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</si>
  <si>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</si>
  <si>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</si>
  <si>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</si>
  <si>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</si>
  <si>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</si>
  <si>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</si>
  <si>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</si>
  <si>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</si>
  <si>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</si>
  <si>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</si>
  <si>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</si>
  <si>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</si>
  <si>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</si>
  <si>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</si>
  <si>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</si>
  <si>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</si>
  <si>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</si>
  <si>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</si>
  <si>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</si>
  <si>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</si>
  <si>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</si>
  <si>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</si>
  <si>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</si>
  <si>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</si>
  <si>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</si>
  <si>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</si>
  <si>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</si>
  <si>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</si>
  <si>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</si>
  <si>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</si>
  <si>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</si>
  <si>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</si>
  <si>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</si>
  <si>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</si>
  <si>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</si>
  <si>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</si>
  <si>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</si>
  <si>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</si>
  <si>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</si>
  <si>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</si>
  <si>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</si>
  <si>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</si>
  <si>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</si>
  <si>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</si>
  <si>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</si>
  <si>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</si>
  <si>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</si>
  <si>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</si>
  <si>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</si>
  <si>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</si>
  <si>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</si>
  <si>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</si>
  <si>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</si>
  <si>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</si>
  <si>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</si>
  <si>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</si>
  <si>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</si>
  <si>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</si>
  <si>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</si>
  <si>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</si>
  <si>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</si>
  <si>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</si>
  <si>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</si>
  <si>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</si>
  <si>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</si>
  <si>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</si>
  <si>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</si>
  <si>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</si>
  <si>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</si>
  <si>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</si>
  <si>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</si>
  <si>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</si>
  <si>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</si>
  <si>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</si>
  <si>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</si>
  <si>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</si>
  <si>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</si>
  <si>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</si>
  <si>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</si>
  <si>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</si>
  <si>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</si>
  <si>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</si>
  <si>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</si>
  <si>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</si>
  <si>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</si>
  <si>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</si>
  <si>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</si>
  <si>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</si>
  <si>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</si>
  <si>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</si>
  <si>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</si>
  <si>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</si>
  <si>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</si>
  <si>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</si>
  <si>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</si>
  <si>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</si>
  <si>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</si>
  <si>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</si>
  <si>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</si>
  <si>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</si>
  <si>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</si>
  <si>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</si>
  <si>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</si>
  <si>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</si>
  <si>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</si>
  <si>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</si>
  <si>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</si>
  <si>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</si>
  <si>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</si>
  <si>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</si>
  <si>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</si>
  <si>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</si>
  <si>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</si>
  <si>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</si>
  <si>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</si>
  <si>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</si>
  <si>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</si>
  <si>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</si>
  <si>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</si>
  <si>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</si>
  <si>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</si>
  <si>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</si>
  <si>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</si>
  <si>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</si>
  <si>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</si>
  <si>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</si>
  <si>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</si>
  <si>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</si>
  <si>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</si>
  <si>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</si>
  <si>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</si>
  <si>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</si>
  <si>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</si>
  <si>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</si>
  <si>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</si>
  <si>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</si>
  <si>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</si>
  <si>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</si>
  <si>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</si>
  <si>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</si>
  <si>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</si>
  <si>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</si>
  <si>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</si>
  <si>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</si>
  <si>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</si>
  <si>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</si>
  <si>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</si>
  <si>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</si>
  <si>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</si>
  <si>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</si>
  <si>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</si>
  <si>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</si>
  <si>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</si>
  <si>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</si>
  <si>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</si>
  <si>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</si>
  <si>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</si>
  <si>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</si>
  <si>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</si>
  <si>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</si>
  <si>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</si>
  <si>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</si>
  <si>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</si>
  <si>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</si>
  <si>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</si>
  <si>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</si>
  <si>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</si>
  <si>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</si>
  <si>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</si>
  <si>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</si>
  <si>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</si>
  <si>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</si>
  <si>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</si>
  <si>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</si>
  <si>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</si>
  <si>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</si>
  <si>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</si>
  <si>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</si>
  <si>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</si>
  <si>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</si>
  <si>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</si>
  <si>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</si>
  <si>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</si>
  <si>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</si>
  <si>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</si>
  <si>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</si>
  <si>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</si>
  <si>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</si>
  <si>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</si>
  <si>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</si>
  <si>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</si>
  <si>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</si>
  <si>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</si>
  <si>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</si>
  <si>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</si>
  <si>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</si>
  <si>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</si>
  <si>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</si>
  <si>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</si>
  <si>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</si>
  <si>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</si>
  <si>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</si>
  <si>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</si>
  <si>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</si>
  <si>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</si>
  <si>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</si>
  <si>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</si>
  <si>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</si>
  <si>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</si>
  <si>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</si>
  <si>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</si>
  <si>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</si>
  <si>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</si>
  <si>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</si>
  <si>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</si>
  <si>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</si>
  <si>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</si>
  <si>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</si>
  <si>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</si>
  <si>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</si>
  <si>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</si>
  <si>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</si>
  <si>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</si>
  <si>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</si>
  <si>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</si>
  <si>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</si>
  <si>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</si>
  <si>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</si>
  <si>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</si>
  <si>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</si>
  <si>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</si>
  <si>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</si>
  <si>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</si>
  <si>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</si>
  <si>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</si>
  <si>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</si>
  <si>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</si>
  <si>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</si>
  <si>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</si>
  <si>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</si>
  <si>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</si>
  <si>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</si>
  <si>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</si>
  <si>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</si>
  <si>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</si>
  <si>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</si>
  <si>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</si>
  <si>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</si>
  <si>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</si>
  <si>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</si>
  <si>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</si>
  <si>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</si>
  <si>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</si>
  <si>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</si>
  <si>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</si>
  <si>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</si>
  <si>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</si>
  <si>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</si>
  <si>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</si>
  <si>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</si>
  <si>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</si>
  <si>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</si>
  <si>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</si>
  <si>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</si>
  <si>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</si>
  <si>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</si>
  <si>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</si>
  <si>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</si>
  <si>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</si>
  <si>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</si>
  <si>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</si>
  <si>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</si>
  <si>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</si>
  <si>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</si>
  <si>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</si>
  <si>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</si>
  <si>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</si>
  <si>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</si>
  <si>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</si>
  <si>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</si>
  <si>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</si>
  <si>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</si>
  <si>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</si>
  <si>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</si>
  <si>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</si>
  <si>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</si>
  <si>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</si>
  <si>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</si>
  <si>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</si>
  <si>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</si>
  <si>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</si>
  <si>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</si>
  <si>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</si>
  <si>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</si>
  <si>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</si>
  <si>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</si>
  <si>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</si>
  <si>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</si>
  <si>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</si>
  <si>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</si>
  <si>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</si>
  <si>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</si>
  <si>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</si>
  <si>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</si>
  <si>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</si>
  <si>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</si>
  <si>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</si>
  <si>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</si>
  <si>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</si>
  <si>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</si>
  <si>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</si>
  <si>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</si>
  <si>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</si>
  <si>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</si>
  <si>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</si>
  <si>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</si>
  <si>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</si>
  <si>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</si>
  <si>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</si>
  <si>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</si>
  <si>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</si>
  <si>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</si>
  <si>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</si>
  <si>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</si>
  <si>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</si>
  <si>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</si>
  <si>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</si>
  <si>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</si>
  <si>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</si>
  <si>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</si>
  <si>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</si>
  <si>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</si>
  <si>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</si>
  <si>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</si>
  <si>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</si>
  <si>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</si>
  <si>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</si>
  <si>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</si>
  <si>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</si>
  <si>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</si>
  <si>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</si>
  <si>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</si>
  <si>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</si>
  <si>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</si>
  <si>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</si>
  <si>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</si>
  <si>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</si>
  <si>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</si>
  <si>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</si>
  <si>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</si>
  <si>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</si>
  <si>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</si>
  <si>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</si>
  <si>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</si>
  <si>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</si>
  <si>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</si>
  <si>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</si>
  <si>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</si>
  <si>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</si>
  <si>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</si>
  <si>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</si>
  <si>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</si>
  <si>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</si>
  <si>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</si>
  <si>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</si>
  <si>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</si>
  <si>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</si>
  <si>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</si>
  <si>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</si>
  <si>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</si>
  <si>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</si>
  <si>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</si>
  <si>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</si>
  <si>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</si>
  <si>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</si>
  <si>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</si>
  <si>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</si>
  <si>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</si>
  <si>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</si>
  <si>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</si>
  <si>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</si>
  <si>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</si>
  <si>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</si>
  <si>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</si>
  <si>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</si>
  <si>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</si>
  <si>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</si>
  <si>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</si>
  <si>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</si>
  <si>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</si>
  <si>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</si>
  <si>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</si>
  <si>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</si>
  <si>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</si>
  <si>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</si>
  <si>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</si>
  <si>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</si>
  <si>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</si>
  <si>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</si>
  <si>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</si>
  <si>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</si>
  <si>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</si>
  <si>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</si>
  <si>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</si>
  <si>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</si>
  <si>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</si>
  <si>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</si>
  <si>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</si>
  <si>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</si>
  <si>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</si>
  <si>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</si>
  <si>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</si>
  <si>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</si>
  <si>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</si>
  <si>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</si>
  <si>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</si>
  <si>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</si>
  <si>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</si>
  <si>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</si>
  <si>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</si>
  <si>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</si>
  <si>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</si>
  <si>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</si>
  <si>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</si>
  <si>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</si>
  <si>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</si>
  <si>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</si>
  <si>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</si>
  <si>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</si>
  <si>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</si>
  <si>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</si>
  <si>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</si>
  <si>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</si>
  <si>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</si>
  <si>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</si>
  <si>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</si>
  <si>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</si>
  <si>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</si>
  <si>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</si>
  <si>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</si>
  <si>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</si>
  <si>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</si>
  <si>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</si>
  <si>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</si>
  <si>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</si>
  <si>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</si>
  <si>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</si>
  <si>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</si>
  <si>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</si>
  <si>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</si>
  <si>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</si>
  <si>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</si>
  <si>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</si>
  <si>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</si>
  <si>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</si>
  <si>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</si>
  <si>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</si>
  <si>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</si>
  <si>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</si>
  <si>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</si>
  <si>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</si>
  <si>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</si>
  <si>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</si>
  <si>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</si>
  <si>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</si>
  <si>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</si>
  <si>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</si>
  <si>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</si>
  <si>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</si>
  <si>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</si>
  <si>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</si>
  <si>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</si>
  <si>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</si>
  <si>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</si>
  <si>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</si>
  <si>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</si>
  <si>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</si>
  <si>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</si>
  <si>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</si>
  <si>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</si>
  <si>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</si>
  <si>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</si>
  <si>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</si>
  <si>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</si>
  <si>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</si>
  <si>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</si>
  <si>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</si>
  <si>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</si>
  <si>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</si>
  <si>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</si>
  <si>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</si>
  <si>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</si>
  <si>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</si>
  <si>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</si>
  <si>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</si>
  <si>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</si>
  <si>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</si>
  <si>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</si>
  <si>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</si>
  <si>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</si>
  <si>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</si>
  <si>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</si>
  <si>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</si>
  <si>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</si>
  <si>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</si>
  <si>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</si>
  <si>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</si>
  <si>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</si>
  <si>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</si>
  <si>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</si>
  <si>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</si>
  <si>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</si>
  <si>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</si>
  <si>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</si>
  <si>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</si>
  <si>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</si>
  <si>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</si>
  <si>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</si>
  <si>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</si>
  <si>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</si>
  <si>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</si>
  <si>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</si>
  <si>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</si>
  <si>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</si>
  <si>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</si>
  <si>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</si>
  <si>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</si>
  <si>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</si>
  <si>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</si>
  <si>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</si>
  <si>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</si>
  <si>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</si>
  <si>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</si>
  <si>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</si>
  <si>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</si>
  <si>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</si>
  <si>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</si>
  <si>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</si>
  <si>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</si>
  <si>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</si>
  <si>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</si>
  <si>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</si>
  <si>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</si>
  <si>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</si>
  <si>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</si>
  <si>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</si>
  <si>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</si>
  <si>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</si>
  <si>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</si>
  <si>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</si>
  <si>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</si>
  <si>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</si>
  <si>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</si>
  <si>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</si>
  <si>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</si>
  <si>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</si>
  <si>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</si>
  <si>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</si>
  <si>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</si>
  <si>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</si>
  <si>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</si>
  <si>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</si>
  <si>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</si>
  <si>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</si>
  <si>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</si>
  <si>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</si>
  <si>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</si>
  <si>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</si>
  <si>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</si>
  <si>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</si>
  <si>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</si>
  <si>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</si>
  <si>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</si>
  <si>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</si>
  <si>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</si>
  <si>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</si>
  <si>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</si>
  <si>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</si>
  <si>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</si>
  <si>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</si>
  <si>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</si>
  <si>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</si>
  <si>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</si>
  <si>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</si>
  <si>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</si>
  <si>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</si>
  <si>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</si>
  <si>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</si>
  <si>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</si>
  <si>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</si>
  <si>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</si>
  <si>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</si>
  <si>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</si>
  <si>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</si>
  <si>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</si>
  <si>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</si>
  <si>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</si>
  <si>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</si>
  <si>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</si>
  <si>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</si>
  <si>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</si>
  <si>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</si>
  <si>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</si>
  <si>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</si>
  <si>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</si>
  <si>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</si>
  <si>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</si>
  <si>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</si>
  <si>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</si>
  <si>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</si>
  <si>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</si>
  <si>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</si>
  <si>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</si>
  <si>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</si>
  <si>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</si>
  <si>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</si>
  <si>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</si>
  <si>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</si>
  <si>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</si>
  <si>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</si>
  <si>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</si>
  <si>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</si>
  <si>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</si>
  <si>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</si>
  <si>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</si>
  <si>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</si>
  <si>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</si>
  <si>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</si>
  <si>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</si>
  <si>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</si>
  <si>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</si>
  <si>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</si>
  <si>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</si>
  <si>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</si>
  <si>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</si>
  <si>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</si>
  <si>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</si>
  <si>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</si>
  <si>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</si>
  <si>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</si>
  <si>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</si>
  <si>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</si>
  <si>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</si>
  <si>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</si>
  <si>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</si>
  <si>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</si>
  <si>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</si>
  <si>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</si>
  <si>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</si>
  <si>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</si>
  <si>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</si>
  <si>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</si>
  <si>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</si>
  <si>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</si>
  <si>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</si>
  <si>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</si>
  <si>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</si>
  <si>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</si>
  <si>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</si>
  <si>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</si>
  <si>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</si>
  <si>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</si>
  <si>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</si>
  <si>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</si>
  <si>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</si>
  <si>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</si>
  <si>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</si>
  <si>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</si>
  <si>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</si>
  <si>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</si>
  <si>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</si>
  <si>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</si>
  <si>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</si>
  <si>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</si>
  <si>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</si>
  <si>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</si>
  <si>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</si>
  <si>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</si>
  <si>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</si>
  <si>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</si>
  <si>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</si>
  <si>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</si>
  <si>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</si>
  <si>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</si>
  <si>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</si>
  <si>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</si>
  <si>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</si>
  <si>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</si>
  <si>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</si>
  <si>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</si>
  <si>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</si>
  <si>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</si>
  <si>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</si>
  <si>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</si>
  <si>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</si>
  <si>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</si>
  <si>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</si>
  <si>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</si>
  <si>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</si>
  <si>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</si>
  <si>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</si>
  <si>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</si>
  <si>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</si>
  <si>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</si>
  <si>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</si>
  <si>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</si>
  <si>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</si>
  <si>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</si>
  <si>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</si>
  <si>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</si>
  <si>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</si>
  <si>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</si>
  <si>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</si>
  <si>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</si>
  <si>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</si>
  <si>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</si>
  <si>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</si>
  <si>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</si>
  <si>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</si>
  <si>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</si>
  <si>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</si>
  <si>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</si>
  <si>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</si>
  <si>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</si>
  <si>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</si>
  <si>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</si>
  <si>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</si>
  <si>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</si>
  <si>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</si>
  <si>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</si>
  <si>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</si>
  <si>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</si>
  <si>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</si>
  <si>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</si>
  <si>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</si>
  <si>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</si>
  <si>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</si>
  <si>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</si>
  <si>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</si>
  <si>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</si>
  <si>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</si>
  <si>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</si>
  <si>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</si>
  <si>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</si>
  <si>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</si>
  <si>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</si>
  <si>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</si>
  <si>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</si>
  <si>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</si>
  <si>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</si>
  <si>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</si>
  <si>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</si>
  <si>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</si>
  <si>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</si>
  <si>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</si>
  <si>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</si>
  <si>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</si>
  <si>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</si>
  <si>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</si>
  <si>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</si>
  <si>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</si>
  <si>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</si>
  <si>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</si>
  <si>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</si>
  <si>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</si>
  <si>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</si>
  <si>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</si>
  <si>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</si>
  <si>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</si>
  <si>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</si>
  <si>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</si>
  <si>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</si>
  <si>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</si>
  <si>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</si>
  <si>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</si>
  <si>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</si>
  <si>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</si>
  <si>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</si>
  <si>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</si>
  <si>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</si>
  <si>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</si>
  <si>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</si>
  <si>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</si>
  <si>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</si>
  <si>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</si>
  <si>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</si>
  <si>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</si>
  <si>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</si>
  <si>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</si>
  <si>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</si>
  <si>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</si>
  <si>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</si>
  <si>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</si>
  <si>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</si>
  <si>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</si>
  <si>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</si>
  <si>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</si>
  <si>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</si>
  <si>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</si>
  <si>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</si>
  <si>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</si>
  <si>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</si>
  <si>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</si>
  <si>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</si>
  <si>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</si>
  <si>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</si>
  <si>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</si>
  <si>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</si>
  <si>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</si>
  <si>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</si>
  <si>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</si>
  <si>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</si>
  <si>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</si>
  <si>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</si>
  <si>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</si>
  <si>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</si>
  <si>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</si>
  <si>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</si>
  <si>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</si>
  <si>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</si>
  <si>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</si>
  <si>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</si>
  <si>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</si>
  <si>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</si>
  <si>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</si>
  <si>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</si>
  <si>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</si>
  <si>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</si>
  <si>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</si>
  <si>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</si>
  <si>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</si>
  <si>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</si>
  <si>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</si>
  <si>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</si>
  <si>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</si>
  <si>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</si>
  <si>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</si>
  <si>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</si>
  <si>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</si>
  <si>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</si>
  <si>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</si>
  <si>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</si>
  <si>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</si>
  <si>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</si>
  <si>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</si>
  <si>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</si>
  <si>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</si>
  <si>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</si>
  <si>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</si>
  <si>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</si>
  <si>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</si>
  <si>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</si>
  <si>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</si>
  <si>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</si>
  <si>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</si>
  <si>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</si>
  <si>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</si>
  <si>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</si>
  <si>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</si>
  <si>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</si>
  <si>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</si>
  <si>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</si>
  <si>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</si>
  <si>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</si>
  <si>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</si>
  <si>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</si>
  <si>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</si>
  <si>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</si>
  <si>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</si>
  <si>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</si>
  <si>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</si>
  <si>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</si>
  <si>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</si>
  <si>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</si>
  <si>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</si>
  <si>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</si>
  <si>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</si>
  <si>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</si>
  <si>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</si>
  <si>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</si>
  <si>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</si>
  <si>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</si>
  <si>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</si>
  <si>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</si>
  <si>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</si>
  <si>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</si>
  <si>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</si>
  <si>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</si>
  <si>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</si>
  <si>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</si>
  <si>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</si>
  <si>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</si>
  <si>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</si>
  <si>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</si>
  <si>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</si>
  <si>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</si>
  <si>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</si>
  <si>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</si>
  <si>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</si>
  <si>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</si>
  <si>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</si>
  <si>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</si>
  <si>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</si>
  <si>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</si>
  <si>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</si>
  <si>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</si>
  <si>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</si>
  <si>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</si>
  <si>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</si>
  <si>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</si>
  <si>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</si>
  <si>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</si>
  <si>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</si>
  <si>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</si>
  <si>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</si>
  <si>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</si>
  <si>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</si>
  <si>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</si>
  <si>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</si>
  <si>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</si>
  <si>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</si>
  <si>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</si>
  <si>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</si>
  <si>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</si>
  <si>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</si>
  <si>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</si>
  <si>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</si>
  <si>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</si>
  <si>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</si>
  <si>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</si>
  <si>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</si>
  <si>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</si>
  <si>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</si>
  <si>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</si>
  <si>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</si>
  <si>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</si>
  <si>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</si>
  <si>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</si>
  <si>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</si>
  <si>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</si>
  <si>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</si>
  <si>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</si>
  <si>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</si>
  <si>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</si>
  <si>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</si>
  <si>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</si>
  <si>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</si>
  <si>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</si>
  <si>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</si>
  <si>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</si>
  <si>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</si>
  <si>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</si>
  <si>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</si>
  <si>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</si>
  <si>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</si>
  <si>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</si>
  <si>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</si>
  <si>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</si>
  <si>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</si>
  <si>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</si>
  <si>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</si>
  <si>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</si>
  <si>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</si>
  <si>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</si>
  <si>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</si>
  <si>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</si>
  <si>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</si>
  <si>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</si>
  <si>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</si>
  <si>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</si>
  <si>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</si>
  <si>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</si>
  <si>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</si>
  <si>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</si>
  <si>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</si>
  <si>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</si>
  <si>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</si>
  <si>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</si>
  <si>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</si>
  <si>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</si>
  <si>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</si>
  <si>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</si>
  <si>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</si>
  <si>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</si>
  <si>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</si>
  <si>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</si>
  <si>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</si>
  <si>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</si>
  <si>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</si>
  <si>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</si>
  <si>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</si>
  <si>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</si>
  <si>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</si>
  <si>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</si>
  <si>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</si>
  <si>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</si>
  <si>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</si>
  <si>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</si>
  <si>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</si>
  <si>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</si>
  <si>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</si>
  <si>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</si>
  <si>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</si>
  <si>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</si>
  <si>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</si>
  <si>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</si>
  <si>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</si>
  <si>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</si>
  <si>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</si>
  <si>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</si>
  <si>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</si>
  <si>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</si>
  <si>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</si>
  <si>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</si>
  <si>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</si>
  <si>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</si>
  <si>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</si>
  <si>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</si>
  <si>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</si>
  <si>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</si>
  <si>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</si>
  <si>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</si>
  <si>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</si>
  <si>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</si>
  <si>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</si>
  <si>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</si>
  <si>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</si>
  <si>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</si>
  <si>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</si>
  <si>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</si>
  <si>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</si>
  <si>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</si>
  <si>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</si>
  <si>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</si>
  <si>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</si>
  <si>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</si>
  <si>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</si>
  <si>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</si>
  <si>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</si>
  <si>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</si>
  <si>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</si>
  <si>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</si>
  <si>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</si>
  <si>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</si>
  <si>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</si>
  <si>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</si>
  <si>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</si>
  <si>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</si>
  <si>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</si>
  <si>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</si>
  <si>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</si>
  <si>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</si>
  <si>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</si>
  <si>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</si>
  <si>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</si>
  <si>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</si>
  <si>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</si>
  <si>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</si>
  <si>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</si>
  <si>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</si>
  <si>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</si>
  <si>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</si>
  <si>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</si>
  <si>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</si>
  <si>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</si>
  <si>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</si>
  <si>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</si>
  <si>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</si>
  <si>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</si>
  <si>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</si>
  <si>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</si>
  <si>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</si>
  <si>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</si>
  <si>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</si>
  <si>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</si>
  <si>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</si>
  <si>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</si>
  <si>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</si>
  <si>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</si>
  <si>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</si>
  <si>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</si>
  <si>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</si>
  <si>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</si>
  <si>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</si>
  <si>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</si>
  <si>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</si>
  <si>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</si>
  <si>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</si>
  <si>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</si>
  <si>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</si>
  <si>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</si>
  <si>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</si>
  <si>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</si>
  <si>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</si>
  <si>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</si>
  <si>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</si>
  <si>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</si>
  <si>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</si>
  <si>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</si>
  <si>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</si>
  <si>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</si>
  <si>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</si>
  <si>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</si>
  <si>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</si>
  <si>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</si>
  <si>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</si>
  <si>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</si>
  <si>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</si>
  <si>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</si>
  <si>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</si>
  <si>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</si>
  <si>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</si>
  <si>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</si>
  <si>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</si>
  <si>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</si>
  <si>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</si>
  <si>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</si>
  <si>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</si>
  <si>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</si>
  <si>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</si>
  <si>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</si>
  <si>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</si>
  <si>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</si>
  <si>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</si>
  <si>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</si>
  <si>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</si>
  <si>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</si>
  <si>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</si>
  <si>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</si>
  <si>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</si>
  <si>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</si>
  <si>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</si>
  <si>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</si>
  <si>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</si>
  <si>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</si>
  <si>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</si>
  <si>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</si>
  <si>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</si>
  <si>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</si>
  <si>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</si>
  <si>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</si>
  <si>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</si>
  <si>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</si>
  <si>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</si>
  <si>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</si>
  <si>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</si>
  <si>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</si>
  <si>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</si>
  <si>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</si>
  <si>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</si>
  <si>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</si>
  <si>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</si>
  <si>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</si>
  <si>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</si>
  <si>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</si>
  <si>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</si>
  <si>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</si>
  <si>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</si>
  <si>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</si>
  <si>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</si>
  <si>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</si>
  <si>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</si>
  <si>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</si>
  <si>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</si>
  <si>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</si>
  <si>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</si>
  <si>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</si>
  <si>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</si>
  <si>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</si>
  <si>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</si>
  <si>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</si>
  <si>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</si>
  <si>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</si>
  <si>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</si>
  <si>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</si>
  <si>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</si>
  <si>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</si>
  <si>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</si>
  <si>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</si>
  <si>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</si>
  <si>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</si>
  <si>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</si>
  <si>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</si>
  <si>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</si>
  <si>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</si>
  <si>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</si>
  <si>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</si>
  <si>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</si>
  <si>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</si>
  <si>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</si>
  <si>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</si>
  <si>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</si>
  <si>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</si>
  <si>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</si>
  <si>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</si>
  <si>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</si>
  <si>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</si>
  <si>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</si>
  <si>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</si>
  <si>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</si>
  <si>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</si>
  <si>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</si>
  <si>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</si>
  <si>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</si>
  <si>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</si>
  <si>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</si>
  <si>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</si>
  <si>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</si>
  <si>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</si>
  <si>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</si>
  <si>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</si>
  <si>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</si>
  <si>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</si>
  <si>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</si>
  <si>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</si>
  <si>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</si>
  <si>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</si>
  <si>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</si>
  <si>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</si>
  <si>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</si>
  <si>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</si>
  <si>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</si>
  <si>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</si>
  <si>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</si>
  <si>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</si>
  <si>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</si>
  <si>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</si>
  <si>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</si>
  <si>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</si>
  <si>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</si>
  <si>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</si>
  <si>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</si>
  <si>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</si>
  <si>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</si>
  <si>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</si>
  <si>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</si>
  <si>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</si>
  <si>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</si>
  <si>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</si>
  <si>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</si>
  <si>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</si>
  <si>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</si>
  <si>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</si>
  <si>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</si>
  <si>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</si>
  <si>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</si>
  <si>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</si>
  <si>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</si>
  <si>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</si>
  <si>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</si>
  <si>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</si>
  <si>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</si>
  <si>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</si>
  <si>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</si>
  <si>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</si>
  <si>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</si>
  <si>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</si>
  <si>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</si>
  <si>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</si>
  <si>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</si>
  <si>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</si>
  <si>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</si>
  <si>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</si>
  <si>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</si>
  <si>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</si>
  <si>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</si>
  <si>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</si>
  <si>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</si>
  <si>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</si>
  <si>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</si>
  <si>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</si>
  <si>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</si>
  <si>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</si>
  <si>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</si>
  <si>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</si>
  <si>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</si>
  <si>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</si>
  <si>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</si>
  <si>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</si>
  <si>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</si>
  <si>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</si>
  <si>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</si>
  <si>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</si>
  <si>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</si>
  <si>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</si>
  <si>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</si>
  <si>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</si>
  <si>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</si>
  <si>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</si>
  <si>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</si>
  <si>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</si>
  <si>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</si>
  <si>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</si>
  <si>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</si>
  <si>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</si>
  <si>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</si>
  <si>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</si>
  <si>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</si>
  <si>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</si>
  <si>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</si>
  <si>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</si>
  <si>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</si>
  <si>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</si>
  <si>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</si>
  <si>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</si>
  <si>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</si>
  <si>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</si>
  <si>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</si>
  <si>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</si>
  <si>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</si>
  <si>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</si>
  <si>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</si>
  <si>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</si>
  <si>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</si>
  <si>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</si>
  <si>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</si>
  <si>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</si>
  <si>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</si>
  <si>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</si>
  <si>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</si>
  <si>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</si>
  <si>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</si>
  <si>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</si>
  <si>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</si>
  <si>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</si>
  <si>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</si>
  <si>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</si>
  <si>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</si>
  <si>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</si>
  <si>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</si>
  <si>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</si>
  <si>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</si>
  <si>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</si>
  <si>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</si>
  <si>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</si>
  <si>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</si>
  <si>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</si>
  <si>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</si>
  <si>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</si>
  <si>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</si>
  <si>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</si>
  <si>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</si>
  <si>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</si>
  <si>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</si>
  <si>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</si>
  <si>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</si>
  <si>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</si>
  <si>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</si>
  <si>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</si>
  <si>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</si>
  <si>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</si>
  <si>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</si>
  <si>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</si>
  <si>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</si>
  <si>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</si>
  <si>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</si>
  <si>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</si>
  <si>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</si>
  <si>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</si>
  <si>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</si>
  <si>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</si>
  <si>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</si>
  <si>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</si>
  <si>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</si>
  <si>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</si>
  <si>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</si>
  <si>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</si>
  <si>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</si>
  <si>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</si>
  <si>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</si>
  <si>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</si>
  <si>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</si>
  <si>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</si>
  <si>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</si>
  <si>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</si>
  <si>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</si>
  <si>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</si>
  <si>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</si>
  <si>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</si>
  <si>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</si>
  <si>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</si>
  <si>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</si>
  <si>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</si>
  <si>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</si>
  <si>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</si>
  <si>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</si>
  <si>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</si>
  <si>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</si>
  <si>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</si>
  <si>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</si>
  <si>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</si>
  <si>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</si>
  <si>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</si>
  <si>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</si>
  <si>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</si>
  <si>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</si>
  <si>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</si>
  <si>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</si>
  <si>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</si>
  <si>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</si>
  <si>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</si>
  <si>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</si>
  <si>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</si>
  <si>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</si>
  <si>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</si>
  <si>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</si>
  <si>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</si>
  <si>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</si>
  <si>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</si>
  <si>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</si>
  <si>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</si>
  <si>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</si>
  <si>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</si>
  <si>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</si>
  <si>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</si>
  <si>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</si>
  <si>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</si>
  <si>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</si>
  <si>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</si>
  <si>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</si>
  <si>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</si>
  <si>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</si>
  <si>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</si>
  <si>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</si>
  <si>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</si>
  <si>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</si>
  <si>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</si>
  <si>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</si>
  <si>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</si>
  <si>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</si>
  <si>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</si>
  <si>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</si>
  <si>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</si>
  <si>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</si>
  <si>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</si>
  <si>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</si>
  <si>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</si>
  <si>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</si>
  <si>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</si>
  <si>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</si>
  <si>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</si>
  <si>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</si>
  <si>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</si>
  <si>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</si>
  <si>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</si>
  <si>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</si>
  <si>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</si>
  <si>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</si>
  <si>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</si>
  <si>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</si>
  <si>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</si>
  <si>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</si>
  <si>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</si>
  <si>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</si>
  <si>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</si>
  <si>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</si>
  <si>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</si>
  <si>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</si>
  <si>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</si>
  <si>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</si>
  <si>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</si>
  <si>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</si>
  <si>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</si>
  <si>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</si>
  <si>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</si>
  <si>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</si>
  <si>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</si>
  <si>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</si>
  <si>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</si>
  <si>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</si>
  <si>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</si>
  <si>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</si>
  <si>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</si>
  <si>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</si>
  <si>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</si>
  <si>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</si>
  <si>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</si>
  <si>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</si>
  <si>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</si>
  <si>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</si>
  <si>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</si>
  <si>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</si>
  <si>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</si>
  <si>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</si>
  <si>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</si>
  <si>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</si>
  <si>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</si>
  <si>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</si>
  <si>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</si>
  <si>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</si>
  <si>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</si>
  <si>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</si>
  <si>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</si>
  <si>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</si>
  <si>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</si>
  <si>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</si>
  <si>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</si>
  <si>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</si>
  <si>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</si>
  <si>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</si>
  <si>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</si>
  <si>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</si>
  <si>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</si>
  <si>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</si>
  <si>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</si>
  <si>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</si>
  <si>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</si>
  <si>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</si>
  <si>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</si>
  <si>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</si>
  <si>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</si>
  <si>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</si>
  <si>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</si>
  <si>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</si>
  <si>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</si>
  <si>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</si>
  <si>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</si>
  <si>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</si>
  <si>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</si>
  <si>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</si>
  <si>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</si>
  <si>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</si>
  <si>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</si>
  <si>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</si>
  <si>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</si>
  <si>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</si>
  <si>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</si>
  <si>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</si>
  <si>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</si>
  <si>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</si>
  <si>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</si>
  <si>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</si>
  <si>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</si>
  <si>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</si>
  <si>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</si>
  <si>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</si>
  <si>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</si>
  <si>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</si>
  <si>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</si>
  <si>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</si>
  <si>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</si>
  <si>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</si>
  <si>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</si>
  <si>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</si>
  <si>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</si>
  <si>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</si>
  <si>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</si>
  <si>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</si>
  <si>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</si>
  <si>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</si>
  <si>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</si>
  <si>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</si>
  <si>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</si>
  <si>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</si>
  <si>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</si>
  <si>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</si>
  <si>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</si>
  <si>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</si>
  <si>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</si>
  <si>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</si>
  <si>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</si>
  <si>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</si>
  <si>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</si>
  <si>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</si>
  <si>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</si>
  <si>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</si>
  <si>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</si>
  <si>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</si>
  <si>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</si>
  <si>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</si>
  <si>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</si>
  <si>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</si>
  <si>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</si>
  <si>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</si>
  <si>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</si>
  <si>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</si>
  <si>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</si>
  <si>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</si>
  <si>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</si>
  <si>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</si>
  <si>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</si>
  <si>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</si>
  <si>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</si>
  <si>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</si>
  <si>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</si>
  <si>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</si>
  <si>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</si>
  <si>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</si>
  <si>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</si>
  <si>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</si>
  <si>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</si>
  <si>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</si>
  <si>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</si>
  <si>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</si>
  <si>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</si>
  <si>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</si>
  <si>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</si>
  <si>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</si>
  <si>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</si>
  <si>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</si>
  <si>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</si>
  <si>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</si>
  <si>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</si>
  <si>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</si>
  <si>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</si>
  <si>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</si>
  <si>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</si>
  <si>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</si>
  <si>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</si>
  <si>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</si>
  <si>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</si>
  <si>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</si>
  <si>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</si>
  <si>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</si>
  <si>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</si>
  <si>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</si>
  <si>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</si>
  <si>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</si>
  <si>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</si>
  <si>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</si>
  <si>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</si>
  <si>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</si>
  <si>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</si>
  <si>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</si>
  <si>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</si>
  <si>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</si>
  <si>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</si>
  <si>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</si>
  <si>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</si>
  <si>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</si>
  <si>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</si>
  <si>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</si>
  <si>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</si>
  <si>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</si>
  <si>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</si>
  <si>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</si>
  <si>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</si>
  <si>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</si>
  <si>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</si>
  <si>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</si>
  <si>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</si>
  <si>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</si>
  <si>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</si>
  <si>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</si>
  <si>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</si>
  <si>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</si>
  <si>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</si>
  <si>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</si>
  <si>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</si>
  <si>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</si>
  <si>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</si>
  <si>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</si>
  <si>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</si>
  <si>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</si>
  <si>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</si>
  <si>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</si>
  <si>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</si>
  <si>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</si>
  <si>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</si>
  <si>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</si>
  <si>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</si>
  <si>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</si>
  <si>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</si>
  <si>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</si>
  <si>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</si>
  <si>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</si>
  <si>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</si>
  <si>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</si>
  <si>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</si>
  <si>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</si>
  <si>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</si>
  <si>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</si>
  <si>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</si>
  <si>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</si>
  <si>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</si>
  <si>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</si>
  <si>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</si>
  <si>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</si>
  <si>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</si>
  <si>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</si>
  <si>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</si>
  <si>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</si>
  <si>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</si>
  <si>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</si>
  <si>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</si>
  <si>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</si>
  <si>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</si>
  <si>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</si>
  <si>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</si>
  <si>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</si>
  <si>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</si>
  <si>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</si>
  <si>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</si>
  <si>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</si>
  <si>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</si>
  <si>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</si>
  <si>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</si>
  <si>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</si>
  <si>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</si>
  <si>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</si>
  <si>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</si>
  <si>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</si>
  <si>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</si>
  <si>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</si>
  <si>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</si>
  <si>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</si>
  <si>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</si>
  <si>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</si>
  <si>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</si>
  <si>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</si>
  <si>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</si>
  <si>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</si>
  <si>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</si>
  <si>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</si>
  <si>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</si>
  <si>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</si>
  <si>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</si>
  <si>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</si>
  <si>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</si>
  <si>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</si>
  <si>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</si>
  <si>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</si>
  <si>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</si>
  <si>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</si>
  <si>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</si>
  <si>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</si>
  <si>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</si>
  <si>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</si>
  <si>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</si>
  <si>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</si>
  <si>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</si>
  <si>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</si>
  <si>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</si>
  <si>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</si>
  <si>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</si>
  <si>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</si>
  <si>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</si>
  <si>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</si>
  <si>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</si>
  <si>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</si>
  <si>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</si>
  <si>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</si>
  <si>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</si>
  <si>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</si>
  <si>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</si>
  <si>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</si>
  <si>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</si>
  <si>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</si>
  <si>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</si>
  <si>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</si>
  <si>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</si>
  <si>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</si>
  <si>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</si>
  <si>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</si>
  <si>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</si>
  <si>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</si>
  <si>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</si>
  <si>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</si>
  <si>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</si>
  <si>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</si>
  <si>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</si>
  <si>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</si>
  <si>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</si>
  <si>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</si>
  <si>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</si>
  <si>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</si>
  <si>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</si>
  <si>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</si>
  <si>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</si>
  <si>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</si>
  <si>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</si>
  <si>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</si>
  <si>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</si>
  <si>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</si>
  <si>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</si>
  <si>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</si>
  <si>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</si>
  <si>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</si>
  <si>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</si>
  <si>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</si>
  <si>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</si>
  <si>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</si>
  <si>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</si>
  <si>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</si>
  <si>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</si>
  <si>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</si>
  <si>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</si>
  <si>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</si>
  <si>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</si>
  <si>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</si>
  <si>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</si>
  <si>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</si>
  <si>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</si>
  <si>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</si>
  <si>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</si>
  <si>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</si>
  <si>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</si>
  <si>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</si>
  <si>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</si>
  <si>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</si>
  <si>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</si>
  <si>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</si>
  <si>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</si>
  <si>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</si>
  <si>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</si>
  <si>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</si>
  <si>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</si>
  <si>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</si>
  <si>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</si>
  <si>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</si>
  <si>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</si>
  <si>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</si>
  <si>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</si>
  <si>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</si>
  <si>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</si>
  <si>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</si>
  <si>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</si>
  <si>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</si>
  <si>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</si>
  <si>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</si>
  <si>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</si>
  <si>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</si>
  <si>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</si>
  <si>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</si>
  <si>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</si>
  <si>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</si>
  <si>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</si>
  <si>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</si>
  <si>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</si>
  <si>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</si>
  <si>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</si>
  <si>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</si>
  <si>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</si>
  <si>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</si>
  <si>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</si>
  <si>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</si>
  <si>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</si>
  <si>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</si>
  <si>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</si>
  <si>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</si>
  <si>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</si>
  <si>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</si>
  <si>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</si>
  <si>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</si>
  <si>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</si>
  <si>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</si>
  <si>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</si>
  <si>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</si>
  <si>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</si>
  <si>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</si>
  <si>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</si>
  <si>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</si>
  <si>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</si>
  <si>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</si>
  <si>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</si>
  <si>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</si>
  <si>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</si>
  <si>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</si>
  <si>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</si>
  <si>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</si>
  <si>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</si>
  <si>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</si>
  <si>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</si>
  <si>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</si>
  <si>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</si>
  <si>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</si>
  <si>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</si>
  <si>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</si>
  <si>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</si>
  <si>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</si>
  <si>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</si>
  <si>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</si>
  <si>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</si>
  <si>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</si>
  <si>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</si>
  <si>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</si>
  <si>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</si>
  <si>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</si>
  <si>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</si>
  <si>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</si>
  <si>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</si>
  <si>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</si>
  <si>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</si>
  <si>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</si>
  <si>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</si>
  <si>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</si>
  <si>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</si>
  <si>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</si>
  <si>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</si>
  <si>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</si>
  <si>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</si>
  <si>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</si>
  <si>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</si>
  <si>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</si>
  <si>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</si>
  <si>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</si>
  <si>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</si>
  <si>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</si>
  <si>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</si>
  <si>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</si>
  <si>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</si>
  <si>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</si>
  <si>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</si>
  <si>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</si>
  <si>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</si>
  <si>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</si>
  <si>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</si>
  <si>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</si>
  <si>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</si>
  <si>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</si>
  <si>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</si>
  <si>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</si>
  <si>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</si>
  <si>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</si>
  <si>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</si>
  <si>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</si>
  <si>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</si>
  <si>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</si>
  <si>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</si>
  <si>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</si>
  <si>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</si>
  <si>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</si>
  <si>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</si>
  <si>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</si>
  <si>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</si>
  <si>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</si>
  <si>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</si>
  <si>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</si>
  <si>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</si>
  <si>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</si>
  <si>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</si>
  <si>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</si>
  <si>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</si>
  <si>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</si>
  <si>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</si>
  <si>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</si>
  <si>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</si>
  <si>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</si>
  <si>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</si>
  <si>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</si>
  <si>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</si>
  <si>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</si>
  <si>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</si>
  <si>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</si>
  <si>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</si>
  <si>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</si>
  <si>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</si>
  <si>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</si>
  <si>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</si>
  <si>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</si>
  <si>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</si>
  <si>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</si>
  <si>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</si>
  <si>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</si>
  <si>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</si>
  <si>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</si>
  <si>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</si>
  <si>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</si>
  <si>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</si>
  <si>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</si>
  <si>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</si>
  <si>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</si>
  <si>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</si>
  <si>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</si>
  <si>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</si>
  <si>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</si>
  <si>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</si>
  <si>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</si>
  <si>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</si>
  <si>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</si>
  <si>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</si>
  <si>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</si>
  <si>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</si>
  <si>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</si>
  <si>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</si>
  <si>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</si>
  <si>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</si>
  <si>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</si>
  <si>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</si>
  <si>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</si>
  <si>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</si>
  <si>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</si>
  <si>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</si>
  <si>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</si>
  <si>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</si>
  <si>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</si>
  <si>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</si>
  <si>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</si>
  <si>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</si>
  <si>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</si>
  <si>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</si>
  <si>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</si>
  <si>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</si>
  <si>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</si>
  <si>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</si>
  <si>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</si>
  <si>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</si>
  <si>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</si>
  <si>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</si>
  <si>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</si>
  <si>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</si>
  <si>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</si>
  <si>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</si>
  <si>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</si>
  <si>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</si>
  <si>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</si>
  <si>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</si>
  <si>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</si>
  <si>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</si>
  <si>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</si>
  <si>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</si>
  <si>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</si>
  <si>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</si>
  <si>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</si>
  <si>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</si>
  <si>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</si>
  <si>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</si>
  <si>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</si>
  <si>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</si>
  <si>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</si>
  <si>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</si>
  <si>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</si>
  <si>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</si>
  <si>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</si>
  <si>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</si>
  <si>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</si>
  <si>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</si>
  <si>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</si>
  <si>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</si>
  <si>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</si>
  <si>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</si>
  <si>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</si>
  <si>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</si>
  <si>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</si>
  <si>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</si>
  <si>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</si>
  <si>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</si>
  <si>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</si>
  <si>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</si>
  <si>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</si>
  <si>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</si>
  <si>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</si>
  <si>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</si>
  <si>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</si>
  <si>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</si>
  <si>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</si>
  <si>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</si>
  <si>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</si>
  <si>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</si>
  <si>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</si>
  <si>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</si>
  <si>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</si>
  <si>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</si>
  <si>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</si>
  <si>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</si>
  <si>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</si>
  <si>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</si>
  <si>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</si>
  <si>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</si>
  <si>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</si>
  <si>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</si>
  <si>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</si>
  <si>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</si>
  <si>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</si>
  <si>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</si>
  <si>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</si>
  <si>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</si>
  <si>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</si>
  <si>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</si>
  <si>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</si>
  <si>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</si>
  <si>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</si>
  <si>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</si>
  <si>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</si>
  <si>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</si>
  <si>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</si>
  <si>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</si>
  <si>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</si>
  <si>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</si>
  <si>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</si>
  <si>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</si>
  <si>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</si>
  <si>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</si>
  <si>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</si>
  <si>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</si>
  <si>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</si>
  <si>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</si>
  <si>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</si>
  <si>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</si>
  <si>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</si>
  <si>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</si>
  <si>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</si>
  <si>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</si>
  <si>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</si>
  <si>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</si>
  <si>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</si>
  <si>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</si>
  <si>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</si>
  <si>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</si>
  <si>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</si>
  <si>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</si>
  <si>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</si>
  <si>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</si>
  <si>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</si>
  <si>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</si>
  <si>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</si>
  <si>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</si>
  <si>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</si>
  <si>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</si>
  <si>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</si>
  <si>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</si>
  <si>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</si>
  <si>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</si>
  <si>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</si>
  <si>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</si>
  <si>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</si>
  <si>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</si>
  <si>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</si>
  <si>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</si>
  <si>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</si>
  <si>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</si>
  <si>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</si>
  <si>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</si>
  <si>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</si>
  <si>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</si>
  <si>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</si>
  <si>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</si>
  <si>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</si>
  <si>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</si>
  <si>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</si>
  <si>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</si>
  <si>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</si>
  <si>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</si>
  <si>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</si>
  <si>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</si>
  <si>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</si>
  <si>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</si>
  <si>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</si>
  <si>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</si>
  <si>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</si>
  <si>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</si>
  <si>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</si>
  <si>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</si>
  <si>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</si>
  <si>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</si>
  <si>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</si>
  <si>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</si>
  <si>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</si>
  <si>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</si>
  <si>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</si>
  <si>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</si>
  <si>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</si>
  <si>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</si>
  <si>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</si>
  <si>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</si>
  <si>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</si>
  <si>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</si>
  <si>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</si>
  <si>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</si>
  <si>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</si>
  <si>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</si>
  <si>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</si>
  <si>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</si>
  <si>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</si>
  <si>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</si>
  <si>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</si>
  <si>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</si>
  <si>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</si>
  <si>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</si>
  <si>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</si>
  <si>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</si>
  <si>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</si>
  <si>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</si>
  <si>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</si>
  <si>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</si>
  <si>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</si>
  <si>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</si>
  <si>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</si>
  <si>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</si>
  <si>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</si>
  <si>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</si>
  <si>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</si>
  <si>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</si>
  <si>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</si>
  <si>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</si>
  <si>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</si>
  <si>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</si>
  <si>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</si>
  <si>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</si>
  <si>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</si>
  <si>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</si>
  <si>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</si>
  <si>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</si>
  <si>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</si>
  <si>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</si>
  <si>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</si>
  <si>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</si>
  <si>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</si>
  <si>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</si>
  <si>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</si>
  <si>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</si>
  <si>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</si>
  <si>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</si>
  <si>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</si>
  <si>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</si>
  <si>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</si>
  <si>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</si>
  <si>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</si>
  <si>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</si>
  <si>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</si>
  <si>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</si>
  <si>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</si>
  <si>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</si>
  <si>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</si>
  <si>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</si>
  <si>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</si>
  <si>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</si>
  <si>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</si>
  <si>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</si>
  <si>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</si>
  <si>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</si>
  <si>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</si>
  <si>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</si>
  <si>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</si>
  <si>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</si>
  <si>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</si>
  <si>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</si>
  <si>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</si>
  <si>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</si>
  <si>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</si>
  <si>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</si>
  <si>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</si>
  <si>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</si>
  <si>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</si>
  <si>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</si>
  <si>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</si>
  <si>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</si>
  <si>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</si>
  <si>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</si>
  <si>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</si>
  <si>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</si>
  <si>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</si>
  <si>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</si>
  <si>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</si>
  <si>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</si>
  <si>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</si>
  <si>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</si>
  <si>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</si>
  <si>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</si>
  <si>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</si>
  <si>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</si>
  <si>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</si>
  <si>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</si>
  <si>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</si>
  <si>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</si>
  <si>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</si>
  <si>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</si>
  <si>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</si>
  <si>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</si>
  <si>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</si>
  <si>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</si>
  <si>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</si>
  <si>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</si>
  <si>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</si>
  <si>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</si>
  <si>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</si>
  <si>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</si>
  <si>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</si>
  <si>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</si>
  <si>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</si>
  <si>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</si>
  <si>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</si>
  <si>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</si>
  <si>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</si>
  <si>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</si>
  <si>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</si>
  <si>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</si>
  <si>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</si>
  <si>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</si>
  <si>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</si>
  <si>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</si>
  <si>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</si>
  <si>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</si>
  <si>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</si>
  <si>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</si>
  <si>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</si>
  <si>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</si>
  <si>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</si>
  <si>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</si>
  <si>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</si>
  <si>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</si>
  <si>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</si>
  <si>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</si>
  <si>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</si>
  <si>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</si>
  <si>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</si>
  <si>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</si>
  <si>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</si>
  <si>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</si>
  <si>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</si>
  <si>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</si>
  <si>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</si>
  <si>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</si>
  <si>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</si>
  <si>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</si>
  <si>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</si>
  <si>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</si>
  <si>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</si>
  <si>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</si>
  <si>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</si>
  <si>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</si>
  <si>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</si>
  <si>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</si>
  <si>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</si>
  <si>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</si>
  <si>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</si>
  <si>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</si>
  <si>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</si>
  <si>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</si>
  <si>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</si>
  <si>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</si>
  <si>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</si>
  <si>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</si>
  <si>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</si>
  <si>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</si>
  <si>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</si>
  <si>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</si>
  <si>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</si>
  <si>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</si>
  <si>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</si>
  <si>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</si>
  <si>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</si>
  <si>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</si>
  <si>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</si>
  <si>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</si>
  <si>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</si>
  <si>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</si>
  <si>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</si>
  <si>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</si>
  <si>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</si>
  <si>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</si>
  <si>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</si>
  <si>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</si>
  <si>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</si>
  <si>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</si>
  <si>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</si>
  <si>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</si>
  <si>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</si>
  <si>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</si>
  <si>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</si>
  <si>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</si>
  <si>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</si>
  <si>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</si>
  <si>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</si>
  <si>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</si>
  <si>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</si>
  <si>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</si>
  <si>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</si>
  <si>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</si>
  <si>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</si>
  <si>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</si>
  <si>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</si>
  <si>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</si>
  <si>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</si>
  <si>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</si>
  <si>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</si>
  <si>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</si>
  <si>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</si>
  <si>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</si>
  <si>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</si>
  <si>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</si>
  <si>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</si>
  <si>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</si>
  <si>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</si>
  <si>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</si>
  <si>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</si>
  <si>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</si>
  <si>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</si>
  <si>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</si>
  <si>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</si>
  <si>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</si>
  <si>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</si>
  <si>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</si>
  <si>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</si>
  <si>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</si>
  <si>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</si>
  <si>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</si>
  <si>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</si>
  <si>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</si>
  <si>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</si>
  <si>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</si>
  <si>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</si>
  <si>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</si>
  <si>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</si>
  <si>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</si>
  <si>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</si>
  <si>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</si>
  <si>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</si>
  <si>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</si>
  <si>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</si>
  <si>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</si>
  <si>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</si>
  <si>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</si>
  <si>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</si>
  <si>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</si>
  <si>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</si>
  <si>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</si>
  <si>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</si>
  <si>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</si>
  <si>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</si>
  <si>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</si>
  <si>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</si>
  <si>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</si>
  <si>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</si>
  <si>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</si>
  <si>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</si>
  <si>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</si>
  <si>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</si>
  <si>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</si>
  <si>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</si>
  <si>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</si>
  <si>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</si>
  <si>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</si>
  <si>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</si>
  <si>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</si>
  <si>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</si>
  <si>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</si>
  <si>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</si>
  <si>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</si>
  <si>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</si>
  <si>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</si>
  <si>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</si>
  <si>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</si>
  <si>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</si>
  <si>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</si>
  <si>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</si>
  <si>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</si>
  <si>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</si>
  <si>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</si>
  <si>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</si>
  <si>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</si>
  <si>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</si>
  <si>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</si>
  <si>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</si>
  <si>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</si>
  <si>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</si>
  <si>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</si>
  <si>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</si>
  <si>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</si>
  <si>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</si>
  <si>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</si>
  <si>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</si>
  <si>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</si>
  <si>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</si>
  <si>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</si>
  <si>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</si>
  <si>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</si>
  <si>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</si>
  <si>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</si>
  <si>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</si>
  <si>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</si>
  <si>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</si>
  <si>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</si>
  <si>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</si>
  <si>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</si>
  <si>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</si>
  <si>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</si>
  <si>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</si>
  <si>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</si>
  <si>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</si>
  <si>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</si>
  <si>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</si>
  <si>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</si>
  <si>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</si>
  <si>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</si>
  <si>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</si>
  <si>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</si>
  <si>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</si>
  <si>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</si>
  <si>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</si>
  <si>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</si>
  <si>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</si>
  <si>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</si>
  <si>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</si>
  <si>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</si>
  <si>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</si>
  <si>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</si>
  <si>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</si>
  <si>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</si>
  <si>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</si>
  <si>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</si>
  <si>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</si>
  <si>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</si>
  <si>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</si>
  <si>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</si>
  <si>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</si>
  <si>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</si>
  <si>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</si>
  <si>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</si>
  <si>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</si>
  <si>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</si>
  <si>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</si>
  <si>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</si>
  <si>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</si>
  <si>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</si>
  <si>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</si>
  <si>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</si>
  <si>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</si>
  <si>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</si>
  <si>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</si>
  <si>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</si>
  <si>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</si>
  <si>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</si>
  <si>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</si>
  <si>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</si>
  <si>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</si>
  <si>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</si>
  <si>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</si>
  <si>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</si>
  <si>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</si>
  <si>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</si>
  <si>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</si>
  <si>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</si>
  <si>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</si>
  <si>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</si>
  <si>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</si>
  <si>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</si>
  <si>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</si>
  <si>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</si>
  <si>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</si>
  <si>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</si>
  <si>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</si>
  <si>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</si>
  <si>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</si>
  <si>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</si>
  <si>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</si>
  <si>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</si>
  <si>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</si>
  <si>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</si>
  <si>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</si>
  <si>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</si>
  <si>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</si>
  <si>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</si>
  <si>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</si>
  <si>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</si>
  <si>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</si>
  <si>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</si>
  <si>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</si>
  <si>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</si>
  <si>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</si>
  <si>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</si>
  <si>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</si>
  <si>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</si>
  <si>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</si>
  <si>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</si>
  <si>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</si>
  <si>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</si>
  <si>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</si>
  <si>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</si>
  <si>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</si>
  <si>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</si>
  <si>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</si>
  <si>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</si>
  <si>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</si>
  <si>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</si>
  <si>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</si>
  <si>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</si>
  <si>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</si>
  <si>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</si>
  <si>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</si>
  <si>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</si>
  <si>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</si>
  <si>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</si>
  <si>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</si>
  <si>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</si>
  <si>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</si>
  <si>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</si>
  <si>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</si>
  <si>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</si>
  <si>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</si>
  <si>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</si>
  <si>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</si>
  <si>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</si>
  <si>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</si>
  <si>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</si>
  <si>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</si>
  <si>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</si>
  <si>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</si>
  <si>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</si>
  <si>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</si>
  <si>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</si>
  <si>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</si>
  <si>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</si>
  <si>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</si>
  <si>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</si>
  <si>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</si>
  <si>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</si>
  <si>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</si>
  <si>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</si>
  <si>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</si>
  <si>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</si>
  <si>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</si>
  <si>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</si>
  <si>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</si>
  <si>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</si>
  <si>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</si>
  <si>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</si>
  <si>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</si>
  <si>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</si>
  <si>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</si>
  <si>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</si>
  <si>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</si>
  <si>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</si>
  <si>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</si>
  <si>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</si>
  <si>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</si>
  <si>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</si>
  <si>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</si>
  <si>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</si>
  <si>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</si>
  <si>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</si>
  <si>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</si>
  <si>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</si>
  <si>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</si>
  <si>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</si>
  <si>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</si>
  <si>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</si>
  <si>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</si>
  <si>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</si>
  <si>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</si>
  <si>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</si>
  <si>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</si>
  <si>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</si>
  <si>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</si>
  <si>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</si>
  <si>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</si>
  <si>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</si>
  <si>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</si>
  <si>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</si>
  <si>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</si>
  <si>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</si>
  <si>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</si>
  <si>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</si>
  <si>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</si>
  <si>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</si>
  <si>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</si>
  <si>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</si>
  <si>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</si>
  <si>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</si>
  <si>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</si>
  <si>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</si>
  <si>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</si>
  <si>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</si>
  <si>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</si>
  <si>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</si>
  <si>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</si>
  <si>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</si>
  <si>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</si>
  <si>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</si>
  <si>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</si>
  <si>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</si>
  <si>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</si>
  <si>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</si>
  <si>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</si>
  <si>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</si>
  <si>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</si>
  <si>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</si>
  <si>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</si>
  <si>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</si>
  <si>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</si>
  <si>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</si>
  <si>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</si>
  <si>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</si>
  <si>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</si>
  <si>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</si>
  <si>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</si>
  <si>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</si>
  <si>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</si>
  <si>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</si>
  <si>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</si>
  <si>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</si>
  <si>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</si>
  <si>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</si>
  <si>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</si>
  <si>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</si>
  <si>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</si>
  <si>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</si>
  <si>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</si>
  <si>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</si>
  <si>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</si>
  <si>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</si>
  <si>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</si>
  <si>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</si>
  <si>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</si>
  <si>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</si>
  <si>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</si>
  <si>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</si>
  <si>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</si>
  <si>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</si>
  <si>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</si>
  <si>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</si>
  <si>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</si>
  <si>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</si>
  <si>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</si>
  <si>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</si>
  <si>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</si>
  <si>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</si>
  <si>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</si>
  <si>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</si>
  <si>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</si>
  <si>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</si>
  <si>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</si>
  <si>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</si>
  <si>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</si>
  <si>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</si>
  <si>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</si>
  <si>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</si>
  <si>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</si>
  <si>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</si>
  <si>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</si>
  <si>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</si>
  <si>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</si>
  <si>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</si>
  <si>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</si>
  <si>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</si>
  <si>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</si>
  <si>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</si>
  <si>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</si>
  <si>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</si>
  <si>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</si>
  <si>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</si>
  <si>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</si>
  <si>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</si>
  <si>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</si>
  <si>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</si>
  <si>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</si>
  <si>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</si>
  <si>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</si>
  <si>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</si>
  <si>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</si>
  <si>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</si>
  <si>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</si>
  <si>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</si>
  <si>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</si>
  <si>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</si>
  <si>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</si>
  <si>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</si>
  <si>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</si>
  <si>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</si>
  <si>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</si>
  <si>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</si>
  <si>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</si>
  <si>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</si>
  <si>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</si>
  <si>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</si>
  <si>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</si>
  <si>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</si>
  <si>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</si>
  <si>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</si>
  <si>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</si>
  <si>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</si>
  <si>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</si>
  <si>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</si>
  <si>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</si>
  <si>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</si>
  <si>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</si>
  <si>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</si>
  <si>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</si>
  <si>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</si>
  <si>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</si>
  <si>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</si>
  <si>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</si>
  <si>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</si>
  <si>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</si>
  <si>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</si>
  <si>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</si>
  <si>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</si>
  <si>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</si>
  <si>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</si>
  <si>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</si>
  <si>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</si>
  <si>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</si>
  <si>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</si>
  <si>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</si>
  <si>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</si>
  <si>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</si>
  <si>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</si>
  <si>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</si>
  <si>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</si>
  <si>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</si>
  <si>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</si>
  <si>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</si>
  <si>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</si>
  <si>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</si>
  <si>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</si>
  <si>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</si>
  <si>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</si>
  <si>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</si>
  <si>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</si>
  <si>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</si>
  <si>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</si>
  <si>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</si>
  <si>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</si>
  <si>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</si>
  <si>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</si>
  <si>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</si>
  <si>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</si>
  <si>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</si>
  <si>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</si>
  <si>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</si>
  <si>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</si>
  <si>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</si>
  <si>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</si>
  <si>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</si>
  <si>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</si>
  <si>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</si>
  <si>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</si>
  <si>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</si>
  <si>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</si>
  <si>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</si>
  <si>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</si>
  <si>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</si>
  <si>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</si>
  <si>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</si>
  <si>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</si>
  <si>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</si>
  <si>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</si>
  <si>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</si>
  <si>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</si>
  <si>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</si>
  <si>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</si>
  <si>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</si>
  <si>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</si>
  <si>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</si>
  <si>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</si>
  <si>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</si>
  <si>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</si>
  <si>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</si>
  <si>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</si>
  <si>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</si>
  <si>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</si>
  <si>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</si>
  <si>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</si>
  <si>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</si>
  <si>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</si>
  <si>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</si>
  <si>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</si>
  <si>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</si>
  <si>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</si>
  <si>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</si>
  <si>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</si>
  <si>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</si>
  <si>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</si>
  <si>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</si>
  <si>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</si>
  <si>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</si>
  <si>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</si>
  <si>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</si>
  <si>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</si>
  <si>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</si>
  <si>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</si>
  <si>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</si>
  <si>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</si>
  <si>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</si>
  <si>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</si>
  <si>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</si>
  <si>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</si>
  <si>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</si>
  <si>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</si>
  <si>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</si>
  <si>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</si>
  <si>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</si>
  <si>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</si>
  <si>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</si>
  <si>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</si>
  <si>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</si>
  <si>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</si>
  <si>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</si>
  <si>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</si>
  <si>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</si>
  <si>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</si>
  <si>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</si>
  <si>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</si>
  <si>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</si>
  <si>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</si>
  <si>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</si>
  <si>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</si>
  <si>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</si>
  <si>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</si>
  <si>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</si>
  <si>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</si>
  <si>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</si>
  <si>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</si>
  <si>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</si>
  <si>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</si>
  <si>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</si>
  <si>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</si>
  <si>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</si>
  <si>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</si>
  <si>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</si>
  <si>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</si>
  <si>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</si>
  <si>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</si>
  <si>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</si>
  <si>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</si>
  <si>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</si>
  <si>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</si>
  <si>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</si>
  <si>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</si>
  <si>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</si>
  <si>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</si>
  <si>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</si>
  <si>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</si>
  <si>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</si>
  <si>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</si>
  <si>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</si>
  <si>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</si>
  <si>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</si>
  <si>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</si>
  <si>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</si>
  <si>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</si>
  <si>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</si>
  <si>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</si>
  <si>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</si>
  <si>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</si>
  <si>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</si>
  <si>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</si>
  <si>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</si>
  <si>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</si>
  <si>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</si>
  <si>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</si>
  <si>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</si>
  <si>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</si>
  <si>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</si>
  <si>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</si>
  <si>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</si>
  <si>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</si>
  <si>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</si>
  <si>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</si>
  <si>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</si>
  <si>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</si>
  <si>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</si>
  <si>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</si>
  <si>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</si>
  <si>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</si>
  <si>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</si>
  <si>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</si>
  <si>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</si>
  <si>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</si>
  <si>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</si>
  <si>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</si>
  <si>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</si>
  <si>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</si>
  <si>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</si>
  <si>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</si>
  <si>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</si>
  <si>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</si>
  <si>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</si>
  <si>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</si>
  <si>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</si>
  <si>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</si>
  <si>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</si>
  <si>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</si>
  <si>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</si>
  <si>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</si>
  <si>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</si>
  <si>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</si>
  <si>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</si>
  <si>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</si>
  <si>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</si>
  <si>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</si>
  <si>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</si>
  <si>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</si>
  <si>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</si>
  <si>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</si>
  <si>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</si>
  <si>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</si>
  <si>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</si>
  <si>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</si>
  <si>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</si>
  <si>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</si>
  <si>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</si>
  <si>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</si>
  <si>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</si>
  <si>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</si>
  <si>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</si>
  <si>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</si>
  <si>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</si>
  <si>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</si>
  <si>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</si>
  <si>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</si>
  <si>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</si>
  <si>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</si>
  <si>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</si>
  <si>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</si>
  <si>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</si>
  <si>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</si>
  <si>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</si>
  <si>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</si>
  <si>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</si>
  <si>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</si>
  <si>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</si>
  <si>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</si>
  <si>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</si>
  <si>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</si>
  <si>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</si>
  <si>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</si>
  <si>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</si>
  <si>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</si>
  <si>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</si>
  <si>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</si>
  <si>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</si>
  <si>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</si>
  <si>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</si>
  <si>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</si>
  <si>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</si>
  <si>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</si>
  <si>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</si>
  <si>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</si>
  <si>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</si>
  <si>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</si>
  <si>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</si>
  <si>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</si>
  <si>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</si>
  <si>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</si>
  <si>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</si>
  <si>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</si>
  <si>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</si>
  <si>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</si>
  <si>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</si>
  <si>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</si>
  <si>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</si>
  <si>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</si>
  <si>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</si>
  <si>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</si>
  <si>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</si>
  <si>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</si>
  <si>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</si>
  <si>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</si>
  <si>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</si>
  <si>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</si>
  <si>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</si>
  <si>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</si>
  <si>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</si>
  <si>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</si>
  <si>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</si>
  <si>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</si>
  <si>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</si>
  <si>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</si>
  <si>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</si>
  <si>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</si>
  <si>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</si>
  <si>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</si>
  <si>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</si>
  <si>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</si>
  <si>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</si>
  <si>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</si>
  <si>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</si>
  <si>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</si>
  <si>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</si>
  <si>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</si>
  <si>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</si>
  <si>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</si>
  <si>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</si>
  <si>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</si>
  <si>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</si>
  <si>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</si>
  <si>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</si>
  <si>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</si>
  <si>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</si>
  <si>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</si>
  <si>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</si>
  <si>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</si>
  <si>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</si>
  <si>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</si>
  <si>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</si>
  <si>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</si>
  <si>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</si>
  <si>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</si>
  <si>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</si>
  <si>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</si>
  <si>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</si>
  <si>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</si>
  <si>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</si>
  <si>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</si>
  <si>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</si>
  <si>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</si>
  <si>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</si>
  <si>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</si>
  <si>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</si>
  <si>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</si>
  <si>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</si>
  <si>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</si>
  <si>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</si>
  <si>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</si>
  <si>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</si>
  <si>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</si>
  <si>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</si>
  <si>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</si>
  <si>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</si>
  <si>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</si>
  <si>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</si>
  <si>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</si>
  <si>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</si>
  <si>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</si>
  <si>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</si>
  <si>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</si>
  <si>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</si>
  <si>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</si>
  <si>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</si>
  <si>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</si>
  <si>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</si>
  <si>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</si>
  <si>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</si>
  <si>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</si>
  <si>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</si>
  <si>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</si>
  <si>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</si>
  <si>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</si>
  <si>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</si>
  <si>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</si>
  <si>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</si>
  <si>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</si>
  <si>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</si>
  <si>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</si>
  <si>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</si>
  <si>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</si>
  <si>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</si>
  <si>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</si>
  <si>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</si>
  <si>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</si>
  <si>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</si>
  <si>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</si>
  <si>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</si>
  <si>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</si>
  <si>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</si>
  <si>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</si>
  <si>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</si>
  <si>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</si>
  <si>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</si>
  <si>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</si>
  <si>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</si>
  <si>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</si>
  <si>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</si>
  <si>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</si>
  <si>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</si>
  <si>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</si>
  <si>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</si>
  <si>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</si>
  <si>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</si>
  <si>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</si>
  <si>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</si>
  <si>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</si>
  <si>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</si>
  <si>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</si>
  <si>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</si>
  <si>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</si>
  <si>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</si>
  <si>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</si>
  <si>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</si>
  <si>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</si>
  <si>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</si>
  <si>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</si>
  <si>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</si>
  <si>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</si>
  <si>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</si>
  <si>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</si>
  <si>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</si>
  <si>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</si>
  <si>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</si>
  <si>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</si>
  <si>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</si>
  <si>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</si>
  <si>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</si>
  <si>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</si>
  <si>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</si>
  <si>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</si>
  <si>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</si>
  <si>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</si>
  <si>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</si>
  <si>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</si>
  <si>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</si>
  <si>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</si>
  <si>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</si>
  <si>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</si>
  <si>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</si>
  <si>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</si>
  <si>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</si>
  <si>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</si>
  <si>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</si>
  <si>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</si>
  <si>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</si>
  <si>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</si>
  <si>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</si>
  <si>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</si>
  <si>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</si>
  <si>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</si>
  <si>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</si>
  <si>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</si>
  <si>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</si>
  <si>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</si>
  <si>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</si>
  <si>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</si>
  <si>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</si>
  <si>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</si>
  <si>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</si>
  <si>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</si>
  <si>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</si>
  <si>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</si>
  <si>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</si>
  <si>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</si>
  <si>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</si>
  <si>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</si>
  <si>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</si>
  <si>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</si>
  <si>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</si>
  <si>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</si>
  <si>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</si>
  <si>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</si>
  <si>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</si>
  <si>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</si>
  <si>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</si>
  <si>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</si>
  <si>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</si>
  <si>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</si>
  <si>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</si>
  <si>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</si>
  <si>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</si>
  <si>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</si>
  <si>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</si>
  <si>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</si>
  <si>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</si>
  <si>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</si>
  <si>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</si>
  <si>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</si>
  <si>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</si>
  <si>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</si>
  <si>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</si>
  <si>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</si>
  <si>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</si>
  <si>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</si>
  <si>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</si>
  <si>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</si>
  <si>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</si>
  <si>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</si>
  <si>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</si>
  <si>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</si>
  <si>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</si>
  <si>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</si>
  <si>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</si>
  <si>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</si>
  <si>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</si>
  <si>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</si>
  <si>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</si>
  <si>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</si>
  <si>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</si>
  <si>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</si>
  <si>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</si>
  <si>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</si>
  <si>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</si>
  <si>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</si>
  <si>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</si>
  <si>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</si>
  <si>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</si>
  <si>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</si>
  <si>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</si>
  <si>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</si>
  <si>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</si>
  <si>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</si>
  <si>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</si>
  <si>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</si>
  <si>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</si>
  <si>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</si>
  <si>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</si>
  <si>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</si>
  <si>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</si>
  <si>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</si>
  <si>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</si>
  <si>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</si>
  <si>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</si>
  <si>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</si>
  <si>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</si>
  <si>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</si>
  <si>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</si>
  <si>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</si>
  <si>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</si>
  <si>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</si>
  <si>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</si>
  <si>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</si>
  <si>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</si>
  <si>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</si>
  <si>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</si>
  <si>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</si>
  <si>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</si>
  <si>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</si>
  <si>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</si>
  <si>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</si>
  <si>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</si>
  <si>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</si>
  <si>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</si>
  <si>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</si>
  <si>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</si>
  <si>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</si>
  <si>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</si>
  <si>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</si>
  <si>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</si>
  <si>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</si>
  <si>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</si>
  <si>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</si>
  <si>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</si>
  <si>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</si>
  <si>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</si>
  <si>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</si>
  <si>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</si>
  <si>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</si>
  <si>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</si>
  <si>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</si>
  <si>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</si>
  <si>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</si>
  <si>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</si>
  <si>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</si>
  <si>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</si>
  <si>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</si>
  <si>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</si>
  <si>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</si>
  <si>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</si>
  <si>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</si>
  <si>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</si>
  <si>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</si>
  <si>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</si>
  <si>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</si>
  <si>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</si>
  <si>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</si>
  <si>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</si>
  <si>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</si>
  <si>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</si>
  <si>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</si>
  <si>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</si>
  <si>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</si>
  <si>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</si>
  <si>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</si>
  <si>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</si>
  <si>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</si>
  <si>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</si>
  <si>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</si>
  <si>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</si>
  <si>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</si>
  <si>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</si>
  <si>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</si>
  <si>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</si>
  <si>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</si>
  <si>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</si>
  <si>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</si>
  <si>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</si>
  <si>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</si>
  <si>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</si>
  <si>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</si>
  <si>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</si>
  <si>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</si>
  <si>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</si>
  <si>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</si>
  <si>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</si>
  <si>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</si>
  <si>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</si>
  <si>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</si>
  <si>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</si>
  <si>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</si>
  <si>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</si>
  <si>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</si>
  <si>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</si>
  <si>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</si>
  <si>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</si>
  <si>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</si>
  <si>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</si>
  <si>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</si>
  <si>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</si>
  <si>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</si>
  <si>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</si>
  <si>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</si>
  <si>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</si>
  <si>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</si>
  <si>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</si>
  <si>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</si>
  <si>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</si>
  <si>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</si>
  <si>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</si>
  <si>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</si>
  <si>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</si>
  <si>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</si>
  <si>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</si>
  <si>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</si>
  <si>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</si>
  <si>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</si>
  <si>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</si>
  <si>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</si>
  <si>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</si>
  <si>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</si>
  <si>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</si>
  <si>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</si>
  <si>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</si>
  <si>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</si>
  <si>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</si>
  <si>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</si>
  <si>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</si>
  <si>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</si>
  <si>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</si>
  <si>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</si>
  <si>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</si>
  <si>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</si>
  <si>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</si>
  <si>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</si>
  <si>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</si>
  <si>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</si>
  <si>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</si>
  <si>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</si>
  <si>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</si>
  <si>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</si>
  <si>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</si>
  <si>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</si>
  <si>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</si>
  <si>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</si>
  <si>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</si>
  <si>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</si>
  <si>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</si>
  <si>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</si>
  <si>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</si>
  <si>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</si>
  <si>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</si>
  <si>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</si>
  <si>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</si>
  <si>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</si>
  <si>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</si>
  <si>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</si>
  <si>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</si>
  <si>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</si>
  <si>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</si>
  <si>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</si>
  <si>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</si>
  <si>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</si>
  <si>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</si>
  <si>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</si>
  <si>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</si>
  <si>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</si>
  <si>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</si>
  <si>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</si>
  <si>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</si>
  <si>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</si>
  <si>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</si>
  <si>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</si>
  <si>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</si>
  <si>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</si>
  <si>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</si>
  <si>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</si>
  <si>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</si>
  <si>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</si>
  <si>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</si>
  <si>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</si>
  <si>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</si>
  <si>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</si>
  <si>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</si>
  <si>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</si>
  <si>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</si>
  <si>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</si>
  <si>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</si>
  <si>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</si>
  <si>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</si>
  <si>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</si>
  <si>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</si>
  <si>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</si>
  <si>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</si>
  <si>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</si>
  <si>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</si>
  <si>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</si>
  <si>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</si>
  <si>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</si>
  <si>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</si>
  <si>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</si>
  <si>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</si>
  <si>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</si>
  <si>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</si>
  <si>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</si>
  <si>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</si>
  <si>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</si>
  <si>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</si>
  <si>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</si>
  <si>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</si>
  <si>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</si>
  <si>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</si>
  <si>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</si>
  <si>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</si>
  <si>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</si>
  <si>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</si>
  <si>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</si>
  <si>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</si>
  <si>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</si>
  <si>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</si>
  <si>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</si>
  <si>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</si>
  <si>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</si>
  <si>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</si>
  <si>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</si>
  <si>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</si>
  <si>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</si>
  <si>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</si>
  <si>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</si>
  <si>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</si>
  <si>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</si>
  <si>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</si>
  <si>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</si>
  <si>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</si>
  <si>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</si>
  <si>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</si>
  <si>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</si>
  <si>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</si>
  <si>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</si>
  <si>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</si>
  <si>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</si>
  <si>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</si>
  <si>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</si>
  <si>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</si>
  <si>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</si>
  <si>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</si>
  <si>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</si>
  <si>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</si>
  <si>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</si>
  <si>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</si>
  <si>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</si>
  <si>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</si>
  <si>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</si>
  <si>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</si>
  <si>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</si>
  <si>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</si>
  <si>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</si>
  <si>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</si>
  <si>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</si>
  <si>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</si>
  <si>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</si>
  <si>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</si>
  <si>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</si>
  <si>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</si>
  <si>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</si>
  <si>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</si>
  <si>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</si>
  <si>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</si>
  <si>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</si>
  <si>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</si>
  <si>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</si>
  <si>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</si>
  <si>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</si>
  <si>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</si>
  <si>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</si>
  <si>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</si>
  <si>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</si>
  <si>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</si>
  <si>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</si>
  <si>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</si>
  <si>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</si>
  <si>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</si>
  <si>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</si>
  <si>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</si>
  <si>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</si>
  <si>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</si>
  <si>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</si>
  <si>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</si>
  <si>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</si>
  <si>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</si>
  <si>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</si>
  <si>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</si>
  <si>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</si>
  <si>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</si>
  <si>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</si>
  <si>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</si>
  <si>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</si>
  <si>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</si>
  <si>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</si>
  <si>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</si>
  <si>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</si>
  <si>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</si>
  <si>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</si>
  <si>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</si>
  <si>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</si>
  <si>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</si>
  <si>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</si>
  <si>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</si>
  <si>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</si>
  <si>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</si>
  <si>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</si>
  <si>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</si>
  <si>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</si>
  <si>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</si>
  <si>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</si>
  <si>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</si>
  <si>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</si>
  <si>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</si>
  <si>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</si>
  <si>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</si>
  <si>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</si>
  <si>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</si>
  <si>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</si>
  <si>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</si>
  <si>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</si>
  <si>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</si>
  <si>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</si>
  <si>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</si>
  <si>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</si>
  <si>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</si>
  <si>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</si>
  <si>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</si>
  <si>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</si>
  <si>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</si>
  <si>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</si>
  <si>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</si>
  <si>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</si>
  <si>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</si>
  <si>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</si>
  <si>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</si>
  <si>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</si>
  <si>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</si>
  <si>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</si>
  <si>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</si>
  <si>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</si>
  <si>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</si>
  <si>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</si>
  <si>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</si>
  <si>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</si>
  <si>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</si>
  <si>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</si>
  <si>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</si>
  <si>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</si>
  <si>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</si>
  <si>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</si>
  <si>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</si>
  <si>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</si>
  <si>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</si>
  <si>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</si>
  <si>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</si>
  <si>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</si>
  <si>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</si>
  <si>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</si>
  <si>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</si>
  <si>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</si>
  <si>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</si>
  <si>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</si>
  <si>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</si>
  <si>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</si>
  <si>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</si>
  <si>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</si>
  <si>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</si>
  <si>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</si>
  <si>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</si>
  <si>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</si>
  <si>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</si>
  <si>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</si>
  <si>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</si>
  <si>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</si>
  <si>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</si>
  <si>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</si>
  <si>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</si>
  <si>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</si>
  <si>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</si>
  <si>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</si>
  <si>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</si>
  <si>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</si>
  <si>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</si>
  <si>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</si>
  <si>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</si>
  <si>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</si>
  <si>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</si>
  <si>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</si>
  <si>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</si>
  <si>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</si>
  <si>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</si>
  <si>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</si>
  <si>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</si>
  <si>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</si>
  <si>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</si>
  <si>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</si>
  <si>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</si>
  <si>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</si>
  <si>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</si>
  <si>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</si>
  <si>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</si>
  <si>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</si>
  <si>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</si>
  <si>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</si>
  <si>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</si>
  <si>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</si>
  <si>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</si>
  <si>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</si>
  <si>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</si>
  <si>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</si>
  <si>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</si>
  <si>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</si>
  <si>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</si>
  <si>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</si>
  <si>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</si>
  <si>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</si>
  <si>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</si>
  <si>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</si>
  <si>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</si>
  <si>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</si>
  <si>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</si>
  <si>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</si>
  <si>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</si>
  <si>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</si>
  <si>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</si>
  <si>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</si>
  <si>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</si>
  <si>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</si>
  <si>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</si>
  <si>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</si>
  <si>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</si>
  <si>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</si>
  <si>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</si>
  <si>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</si>
  <si>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</si>
  <si>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</si>
  <si>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</si>
  <si>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</si>
  <si>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</si>
  <si>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</si>
  <si>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</si>
  <si>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</si>
  <si>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</si>
  <si>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</si>
  <si>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</si>
  <si>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</si>
  <si>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</si>
  <si>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</si>
  <si>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</si>
  <si>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</si>
  <si>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</si>
  <si>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</si>
  <si>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</si>
  <si>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</si>
  <si>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</si>
  <si>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</si>
  <si>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</si>
  <si>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</si>
  <si>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</si>
  <si>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</si>
  <si>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</si>
  <si>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</si>
  <si>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</si>
  <si>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</si>
  <si>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</si>
  <si>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</si>
  <si>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</si>
  <si>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</si>
  <si>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</si>
  <si>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</si>
  <si>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</si>
  <si>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</si>
  <si>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</si>
  <si>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</si>
  <si>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</si>
  <si>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</si>
  <si>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</si>
  <si>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</si>
  <si>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</si>
  <si>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</si>
  <si>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</si>
  <si>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</si>
  <si>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</si>
  <si>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</si>
  <si>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</si>
  <si>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</si>
  <si>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</si>
  <si>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</si>
  <si>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</si>
  <si>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</si>
  <si>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</si>
  <si>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</si>
  <si>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</si>
  <si>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</si>
  <si>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</si>
  <si>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</si>
  <si>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</si>
  <si>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</si>
  <si>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</si>
  <si>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</si>
  <si>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</si>
  <si>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</si>
  <si>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</si>
  <si>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</si>
  <si>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</si>
  <si>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</si>
  <si>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</si>
  <si>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</si>
  <si>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</si>
  <si>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</si>
  <si>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</si>
  <si>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</si>
  <si>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</si>
  <si>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</si>
  <si>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</si>
  <si>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</si>
  <si>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</si>
  <si>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</si>
  <si>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</si>
  <si>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</si>
  <si>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</si>
  <si>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</si>
  <si>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</si>
  <si>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</si>
  <si>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</si>
  <si>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</si>
  <si>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</si>
  <si>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</si>
  <si>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</si>
  <si>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</si>
  <si>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</si>
  <si>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</si>
  <si>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</si>
  <si>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</si>
  <si>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</si>
  <si>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</si>
  <si>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</si>
  <si>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</si>
  <si>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</si>
  <si>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</si>
  <si>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</si>
  <si>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</si>
  <si>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</si>
  <si>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</si>
  <si>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</si>
  <si>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</si>
  <si>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</si>
  <si>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</si>
  <si>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</si>
  <si>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</si>
  <si>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</si>
  <si>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</si>
  <si>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</si>
  <si>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</si>
  <si>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</si>
  <si>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</si>
  <si>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</si>
  <si>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</si>
  <si>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</si>
  <si>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</si>
  <si>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</si>
  <si>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</si>
  <si>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</si>
  <si>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</si>
  <si>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</si>
  <si>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</si>
  <si>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</si>
  <si>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</si>
  <si>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</si>
  <si>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</si>
  <si>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</si>
  <si>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</si>
  <si>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</si>
  <si>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</si>
  <si>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</si>
  <si>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</si>
  <si>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</si>
  <si>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</si>
  <si>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</si>
  <si>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</si>
  <si>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</si>
  <si>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</si>
  <si>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</si>
  <si>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</si>
  <si>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</si>
  <si>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</si>
  <si>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</si>
  <si>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</si>
  <si>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</si>
  <si>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</si>
  <si>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</si>
  <si>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</si>
  <si>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</si>
  <si>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</si>
  <si>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</si>
  <si>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</si>
  <si>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</si>
  <si>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</si>
  <si>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</si>
  <si>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</si>
  <si>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</si>
  <si>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</si>
  <si>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</si>
  <si>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</si>
  <si>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</si>
  <si>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</si>
  <si>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</si>
  <si>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</si>
  <si>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</si>
  <si>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</si>
  <si>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</si>
  <si>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</si>
  <si>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</si>
  <si>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</si>
  <si>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</si>
  <si>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</si>
  <si>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</si>
  <si>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</si>
  <si>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</si>
  <si>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</si>
  <si>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</si>
  <si>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</si>
  <si>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</si>
  <si>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</si>
  <si>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</si>
  <si>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</si>
  <si>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</si>
  <si>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</si>
  <si>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</si>
  <si>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</si>
  <si>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</si>
  <si>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</si>
  <si>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</si>
  <si>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</si>
  <si>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</si>
  <si>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</si>
  <si>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</si>
  <si>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</si>
  <si>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</si>
  <si>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</si>
  <si>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</si>
  <si>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</si>
  <si>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</si>
  <si>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</si>
  <si>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</si>
  <si>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</si>
  <si>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</si>
  <si>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</si>
  <si>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</si>
  <si>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</si>
  <si>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</si>
  <si>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</si>
  <si>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</si>
  <si>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</si>
  <si>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</si>
  <si>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</si>
  <si>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</si>
  <si>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</si>
  <si>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</si>
  <si>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</si>
  <si>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</si>
  <si>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</si>
  <si>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</si>
  <si>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</si>
  <si>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</si>
  <si>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</si>
  <si>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</si>
  <si>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</si>
  <si>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</si>
  <si>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</si>
  <si>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</si>
  <si>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</si>
  <si>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</si>
  <si>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</si>
  <si>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</si>
  <si>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</si>
  <si>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</si>
  <si>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</si>
  <si>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</si>
  <si>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</si>
  <si>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</si>
  <si>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</si>
  <si>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</si>
  <si>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</si>
  <si>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</si>
  <si>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</si>
  <si>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</si>
  <si>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</si>
  <si>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</si>
  <si>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</si>
  <si>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</si>
  <si>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</si>
  <si>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</si>
  <si>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</si>
  <si>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</si>
  <si>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</si>
  <si>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</si>
  <si>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</si>
  <si>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</si>
  <si>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</si>
  <si>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</si>
  <si>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</si>
  <si>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</si>
  <si>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</si>
  <si>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</si>
  <si>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</si>
  <si>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</si>
  <si>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</si>
  <si>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</si>
  <si>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</si>
  <si>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</si>
  <si>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</si>
  <si>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</si>
  <si>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</si>
  <si>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</si>
  <si>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</si>
  <si>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</si>
  <si>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</si>
  <si>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</si>
  <si>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</si>
  <si>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</si>
  <si>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</si>
  <si>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</si>
  <si>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</si>
  <si>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</si>
  <si>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</si>
  <si>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</si>
  <si>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</si>
  <si>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</si>
  <si>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</si>
  <si>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</si>
  <si>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</si>
  <si>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</si>
  <si>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</si>
  <si>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</si>
  <si>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</si>
  <si>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</si>
  <si>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</si>
  <si>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</si>
  <si>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</si>
  <si>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</si>
  <si>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</si>
  <si>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</si>
  <si>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</si>
  <si>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</si>
  <si>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</si>
  <si>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</si>
  <si>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</si>
  <si>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</si>
  <si>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</si>
  <si>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</si>
  <si>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</si>
  <si>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</si>
  <si>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</si>
  <si>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</si>
  <si>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</si>
  <si>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</si>
  <si>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</si>
  <si>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</si>
  <si>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</si>
  <si>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</si>
  <si>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</si>
  <si>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</si>
  <si>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</si>
  <si>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</si>
  <si>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</si>
  <si>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</si>
  <si>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</si>
  <si>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</si>
  <si>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</si>
  <si>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</si>
  <si>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</si>
  <si>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</si>
  <si>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</si>
  <si>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</si>
  <si>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</si>
  <si>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</si>
  <si>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</si>
  <si>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</si>
  <si>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</si>
  <si>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</si>
  <si>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</si>
  <si>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</si>
  <si>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</si>
  <si>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</si>
  <si>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</si>
  <si>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</si>
  <si>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</si>
  <si>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</si>
  <si>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</si>
  <si>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</si>
  <si>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</si>
  <si>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</si>
  <si>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</si>
  <si>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</si>
  <si>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</si>
  <si>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</si>
  <si>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</si>
  <si>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</si>
  <si>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</si>
  <si>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</si>
  <si>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</si>
  <si>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</si>
  <si>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</si>
  <si>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</si>
  <si>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</si>
  <si>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</si>
  <si>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</si>
  <si>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</si>
  <si>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</si>
  <si>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</si>
  <si>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</si>
  <si>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</si>
  <si>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</si>
  <si>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</si>
  <si>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</si>
  <si>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</si>
  <si>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</si>
  <si>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</si>
  <si>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</si>
  <si>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</si>
  <si>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</si>
  <si>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</si>
  <si>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</si>
  <si>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</si>
  <si>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</si>
  <si>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</si>
  <si>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</si>
  <si>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</si>
  <si>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</si>
  <si>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</si>
  <si>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</si>
  <si>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</si>
  <si>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</si>
  <si>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</si>
  <si>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</si>
  <si>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</si>
  <si>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</si>
  <si>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</si>
  <si>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</si>
  <si>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</si>
  <si>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</si>
  <si>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</si>
  <si>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</si>
  <si>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</si>
  <si>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</si>
  <si>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</si>
  <si>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</si>
  <si>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</si>
  <si>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</si>
  <si>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</si>
  <si>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</si>
  <si>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</si>
  <si>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</si>
  <si>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</si>
  <si>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</si>
  <si>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</si>
  <si>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</si>
  <si>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</si>
  <si>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</si>
  <si>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</si>
  <si>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</si>
  <si>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</si>
  <si>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</si>
  <si>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</si>
  <si>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</si>
  <si>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</si>
  <si>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</si>
  <si>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</si>
  <si>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</si>
  <si>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</si>
  <si>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</si>
  <si>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</si>
  <si>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</si>
  <si>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</si>
  <si>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</si>
  <si>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</si>
  <si>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</si>
  <si>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</si>
  <si>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</si>
  <si>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</si>
  <si>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</si>
  <si>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</si>
  <si>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</si>
  <si>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</si>
  <si>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</si>
  <si>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</si>
  <si>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</si>
  <si>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</si>
  <si>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</si>
  <si>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</si>
  <si>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</si>
  <si>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</si>
  <si>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</si>
  <si>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</si>
  <si>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</si>
  <si>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</si>
  <si>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</si>
  <si>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</si>
  <si>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</si>
  <si>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</si>
  <si>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</si>
  <si>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</si>
  <si>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</si>
  <si>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</si>
  <si>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</si>
  <si>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</si>
  <si>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</si>
  <si>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</si>
  <si>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</si>
  <si>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</si>
  <si>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</si>
  <si>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</si>
  <si>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</si>
  <si>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</si>
  <si>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</si>
  <si>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</si>
  <si>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</si>
  <si>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</si>
  <si>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</si>
  <si>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</si>
  <si>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</si>
  <si>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</si>
  <si>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</si>
  <si>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</si>
  <si>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</si>
  <si>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</si>
  <si>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</si>
  <si>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</si>
  <si>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</si>
  <si>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</si>
  <si>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</si>
  <si>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</si>
  <si>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</si>
  <si>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</si>
  <si>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</si>
  <si>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</si>
  <si>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</si>
  <si>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</si>
  <si>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</si>
  <si>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</si>
  <si>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</si>
  <si>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</si>
  <si>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</si>
  <si>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</si>
  <si>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</si>
  <si>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</si>
  <si>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</si>
  <si>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</si>
  <si>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</si>
  <si>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</si>
  <si>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</si>
  <si>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</si>
  <si>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</si>
  <si>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</si>
  <si>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</si>
  <si>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</si>
  <si>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</si>
  <si>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</si>
  <si>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</si>
  <si>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</si>
  <si>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</si>
  <si>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</si>
  <si>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</si>
  <si>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</si>
  <si>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</si>
  <si>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</si>
  <si>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</si>
  <si>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</si>
  <si>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</si>
  <si>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</si>
  <si>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</si>
  <si>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</si>
  <si>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</si>
  <si>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</si>
  <si>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</si>
  <si>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</si>
  <si>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</si>
  <si>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</si>
  <si>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</si>
  <si>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</si>
  <si>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</si>
  <si>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</si>
  <si>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</si>
  <si>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</si>
  <si>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</si>
  <si>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</si>
  <si>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</si>
  <si>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</si>
  <si>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</si>
  <si>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</si>
  <si>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</si>
  <si>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</si>
  <si>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</si>
  <si>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</si>
  <si>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</si>
  <si>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</si>
  <si>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</si>
  <si>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</si>
  <si>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</si>
  <si>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</si>
  <si>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</si>
  <si>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</si>
  <si>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</si>
  <si>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</si>
  <si>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</si>
  <si>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</si>
  <si>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</si>
  <si>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</si>
  <si>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</si>
  <si>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</si>
  <si>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</si>
  <si>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</si>
  <si>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</si>
  <si>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</si>
  <si>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</si>
  <si>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</si>
  <si>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</si>
  <si>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</si>
  <si>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</si>
  <si>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</si>
  <si>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</si>
  <si>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</si>
  <si>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</si>
  <si>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</si>
  <si>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</si>
  <si>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</si>
  <si>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</si>
  <si>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</si>
  <si>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</si>
  <si>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</si>
  <si>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</si>
  <si>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</si>
  <si>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</si>
  <si>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</si>
  <si>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</si>
  <si>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</si>
  <si>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</si>
  <si>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</si>
  <si>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</si>
  <si>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</si>
  <si>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</si>
  <si>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</si>
  <si>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</si>
  <si>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</si>
  <si>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</si>
  <si>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</si>
  <si>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</si>
  <si>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</si>
  <si>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</si>
  <si>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</si>
  <si>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</si>
  <si>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</si>
  <si>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</si>
  <si>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</si>
  <si>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</si>
  <si>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</si>
  <si>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</si>
  <si>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</si>
  <si>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</si>
  <si>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</si>
  <si>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</si>
  <si>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</si>
  <si>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</si>
  <si>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</si>
  <si>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</si>
  <si>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</si>
  <si>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</si>
  <si>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</si>
  <si>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</si>
  <si>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</si>
  <si>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</si>
  <si>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</si>
  <si>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</si>
  <si>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</si>
  <si>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</si>
  <si>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</si>
  <si>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</si>
  <si>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</si>
  <si>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</si>
  <si>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</si>
  <si>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</si>
  <si>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</si>
  <si>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</si>
  <si>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</si>
  <si>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</si>
  <si>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</si>
  <si>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</si>
  <si>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</si>
  <si>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</si>
  <si>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</si>
  <si>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</si>
  <si>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</si>
  <si>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</si>
  <si>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</si>
  <si>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</si>
  <si>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</si>
  <si>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</si>
  <si>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</si>
  <si>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</si>
  <si>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</si>
  <si>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</si>
  <si>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</si>
  <si>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</si>
  <si>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</si>
  <si>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</si>
  <si>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</si>
  <si>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</si>
  <si>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</si>
  <si>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</si>
  <si>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</si>
  <si>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</si>
  <si>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</si>
  <si>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</si>
  <si>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</si>
  <si>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</si>
  <si>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</si>
  <si>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</si>
  <si>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</si>
  <si>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</si>
  <si>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</si>
  <si>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</si>
  <si>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</si>
  <si>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</si>
  <si>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</si>
  <si>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</si>
  <si>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</si>
  <si>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</si>
  <si>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</si>
  <si>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</si>
  <si>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</si>
  <si>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</si>
  <si>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</si>
  <si>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</si>
  <si>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</si>
  <si>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</si>
  <si>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</si>
  <si>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</si>
  <si>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</si>
  <si>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</si>
  <si>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</si>
  <si>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</si>
  <si>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</si>
  <si>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</si>
  <si>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</si>
  <si>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</si>
  <si>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</si>
  <si>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</si>
  <si>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</si>
  <si>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</si>
  <si>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</si>
  <si>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</si>
  <si>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</si>
  <si>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</si>
  <si>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</si>
  <si>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</si>
  <si>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</si>
  <si>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</si>
  <si>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</si>
  <si>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</si>
  <si>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</si>
  <si>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</si>
  <si>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</si>
  <si>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</si>
  <si>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</si>
  <si>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</si>
  <si>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</si>
  <si>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</si>
  <si>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</si>
  <si>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</si>
  <si>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</si>
  <si>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</si>
  <si>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</si>
  <si>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</si>
  <si>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</si>
  <si>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</si>
  <si>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</si>
  <si>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</si>
  <si>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</si>
  <si>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</si>
  <si>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</si>
  <si>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</si>
  <si>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</si>
  <si>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</si>
  <si>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</si>
  <si>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</si>
  <si>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</si>
  <si>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</si>
  <si>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</si>
  <si>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</si>
  <si>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</si>
  <si>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</si>
  <si>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</si>
  <si>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</si>
  <si>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</si>
  <si>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</si>
  <si>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</si>
  <si>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</si>
  <si>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</si>
  <si>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</si>
  <si>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</si>
  <si>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</si>
  <si>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</si>
  <si>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</si>
  <si>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</si>
  <si>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</si>
  <si>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</si>
  <si>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</si>
  <si>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</si>
  <si>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</si>
  <si>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</si>
  <si>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</si>
  <si>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</si>
  <si>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</si>
  <si>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</si>
  <si>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</si>
  <si>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</si>
  <si>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</si>
  <si>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</si>
  <si>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</si>
  <si>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</si>
  <si>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</si>
  <si>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</si>
  <si>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</si>
  <si>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</si>
  <si>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</si>
  <si>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</si>
  <si>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</si>
  <si>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</si>
  <si>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</si>
  <si>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</si>
  <si>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</si>
  <si>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</si>
  <si>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</si>
  <si>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</si>
  <si>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</si>
  <si>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</si>
  <si>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</si>
  <si>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</si>
  <si>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</si>
  <si>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</si>
  <si>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</si>
  <si>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</si>
  <si>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</si>
  <si>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</si>
  <si>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</si>
  <si>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</si>
  <si>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</si>
  <si>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</si>
  <si>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</si>
  <si>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</si>
  <si>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</si>
  <si>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</si>
  <si>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</si>
  <si>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</si>
  <si>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</si>
  <si>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</si>
  <si>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</si>
  <si>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</si>
  <si>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</si>
  <si>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</si>
  <si>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</si>
  <si>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</si>
  <si>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</si>
  <si>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</si>
  <si>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</si>
  <si>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</si>
  <si>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</si>
  <si>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</si>
  <si>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</si>
  <si>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</si>
  <si>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</si>
  <si>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</si>
  <si>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</si>
  <si>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</si>
  <si>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</si>
  <si>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</si>
  <si>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</si>
  <si>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</si>
  <si>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</si>
  <si>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</si>
  <si>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</si>
  <si>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</si>
  <si>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</si>
  <si>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</si>
  <si>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</si>
  <si>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</si>
  <si>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</si>
  <si>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</si>
  <si>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</si>
  <si>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</si>
  <si>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</si>
  <si>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</si>
  <si>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</si>
  <si>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</si>
  <si>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</si>
  <si>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</si>
  <si>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</si>
  <si>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</si>
  <si>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</si>
  <si>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</si>
  <si>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</si>
  <si>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</si>
  <si>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</si>
  <si>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</si>
  <si>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</si>
  <si>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</si>
  <si>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</si>
  <si>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</si>
  <si>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</si>
  <si>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</si>
  <si>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</si>
  <si>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</si>
  <si>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</si>
  <si>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</si>
  <si>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</si>
  <si>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</si>
  <si>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</si>
  <si>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</si>
  <si>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</si>
  <si>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</si>
  <si>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</si>
  <si>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</si>
  <si>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</si>
  <si>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</si>
  <si>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</si>
  <si>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</si>
  <si>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</si>
  <si>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</si>
  <si>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</si>
  <si>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</si>
  <si>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</si>
  <si>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</si>
  <si>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</si>
  <si>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</si>
  <si>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</si>
  <si>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</si>
  <si>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</si>
  <si>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</si>
  <si>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</si>
  <si>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</si>
  <si>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</si>
  <si>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</si>
  <si>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</si>
  <si>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</si>
  <si>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</si>
  <si>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</si>
  <si>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</si>
  <si>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</si>
  <si>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</si>
  <si>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</si>
  <si>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</si>
  <si>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</si>
  <si>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</si>
  <si>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</si>
  <si>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</si>
  <si>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</si>
  <si>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</si>
  <si>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</si>
  <si>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</si>
  <si>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</si>
  <si>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</si>
  <si>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</si>
  <si>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</si>
  <si>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</si>
  <si>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</si>
  <si>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</si>
  <si>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</si>
  <si>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</si>
  <si>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</si>
  <si>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</si>
  <si>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</si>
  <si>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</si>
  <si>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</si>
  <si>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</si>
  <si>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</si>
  <si>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</si>
  <si>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</si>
  <si>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</si>
  <si>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</si>
  <si>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</si>
  <si>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</si>
  <si>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</si>
  <si>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</si>
  <si>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</si>
  <si>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</si>
  <si>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</si>
  <si>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</si>
  <si>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</si>
  <si>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</si>
  <si>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</si>
  <si>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</si>
  <si>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</si>
  <si>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</si>
  <si>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</si>
  <si>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</si>
  <si>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</si>
  <si>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</si>
  <si>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</si>
  <si>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</si>
  <si>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</si>
  <si>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</si>
  <si>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</si>
  <si>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</si>
  <si>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</si>
  <si>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</si>
  <si>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</si>
  <si>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</si>
  <si>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</si>
  <si>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</si>
  <si>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</si>
  <si>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</si>
  <si>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</si>
  <si>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</si>
  <si>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</si>
  <si>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</si>
  <si>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</si>
  <si>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</si>
  <si>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</si>
  <si>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</si>
  <si>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</si>
  <si>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</si>
  <si>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</si>
  <si>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</si>
  <si>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</si>
  <si>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</si>
  <si>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</si>
  <si>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</si>
  <si>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</si>
  <si>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</si>
  <si>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</si>
  <si>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</si>
  <si>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</si>
  <si>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</si>
  <si>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</si>
  <si>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</si>
  <si>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</si>
  <si>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</si>
  <si>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</si>
  <si>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</si>
  <si>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</si>
  <si>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</si>
  <si>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</si>
  <si>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</si>
  <si>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</si>
  <si>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</si>
  <si>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</si>
  <si>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</si>
  <si>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</si>
  <si>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</si>
  <si>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</si>
  <si>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</si>
  <si>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</si>
  <si>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</si>
  <si>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</si>
  <si>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</si>
  <si>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</si>
  <si>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</si>
  <si>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</si>
  <si>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</si>
  <si>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</si>
  <si>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</si>
  <si>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</si>
  <si>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</si>
  <si>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</si>
  <si>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</si>
  <si>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</si>
  <si>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</si>
  <si>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</si>
  <si>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</si>
  <si>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</si>
  <si>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</si>
  <si>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</si>
  <si>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</si>
  <si>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</si>
  <si>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</si>
  <si>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</si>
  <si>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</si>
  <si>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</si>
  <si>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</si>
  <si>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</si>
  <si>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</si>
  <si>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</si>
  <si>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</si>
  <si>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</si>
  <si>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</si>
  <si>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</si>
  <si>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</si>
  <si>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</si>
  <si>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</si>
  <si>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</si>
  <si>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</si>
  <si>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</si>
  <si>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</si>
  <si>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</si>
  <si>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</si>
  <si>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</si>
  <si>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</si>
  <si>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</si>
  <si>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</si>
  <si>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</si>
  <si>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</si>
  <si>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</si>
  <si>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</si>
  <si>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</si>
  <si>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</si>
  <si>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</si>
  <si>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</si>
  <si>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</si>
  <si>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</si>
  <si>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</si>
  <si>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</si>
  <si>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</si>
  <si>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</si>
  <si>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</si>
  <si>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</si>
  <si>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</si>
  <si>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</si>
  <si>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</si>
  <si>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</si>
  <si>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</si>
  <si>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</si>
  <si>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</si>
  <si>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</si>
  <si>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</si>
  <si>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</si>
  <si>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</si>
  <si>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</si>
  <si>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</si>
  <si>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</si>
  <si>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</si>
  <si>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</si>
  <si>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</si>
  <si>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</si>
  <si>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</si>
  <si>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</si>
  <si>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</si>
  <si>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</si>
  <si>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</si>
  <si>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</si>
  <si>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</si>
  <si>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</si>
  <si>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</si>
  <si>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</si>
  <si>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</si>
  <si>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</si>
  <si>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</si>
  <si>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</si>
  <si>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</si>
  <si>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</si>
  <si>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</si>
  <si>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</si>
  <si>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</si>
  <si>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</si>
  <si>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</si>
  <si>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</si>
  <si>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</si>
  <si>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</si>
  <si>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</si>
  <si>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</si>
  <si>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</si>
  <si>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</si>
  <si>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</si>
  <si>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</si>
  <si>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</si>
  <si>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</si>
  <si>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</si>
  <si>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</si>
  <si>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</si>
  <si>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</si>
  <si>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</si>
  <si>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</si>
  <si>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</si>
  <si>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</si>
  <si>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</si>
  <si>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</si>
  <si>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</si>
  <si>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</si>
  <si>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</si>
  <si>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</si>
  <si>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</si>
  <si>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</si>
  <si>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</si>
  <si>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</si>
  <si>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</si>
  <si>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</si>
  <si>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</si>
  <si>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</si>
  <si>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</si>
  <si>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</si>
  <si>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</si>
  <si>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</si>
  <si>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</si>
  <si>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</si>
  <si>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</si>
  <si>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</si>
  <si>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</si>
  <si>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</si>
  <si>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</si>
  <si>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</si>
  <si>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</si>
  <si>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</si>
  <si>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</si>
  <si>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</si>
  <si>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</si>
  <si>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</si>
  <si>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</si>
  <si>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</si>
  <si>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</si>
  <si>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</si>
  <si>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</si>
  <si>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</si>
  <si>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</si>
  <si>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</si>
  <si>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</si>
  <si>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</si>
  <si>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</si>
  <si>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</si>
  <si>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</si>
  <si>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</si>
  <si>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</si>
  <si>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</si>
  <si>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</si>
  <si>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</si>
  <si>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</si>
  <si>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</si>
  <si>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</si>
  <si>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</si>
  <si>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</si>
  <si>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</si>
  <si>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</si>
  <si>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</si>
  <si>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</si>
  <si>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</si>
  <si>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</si>
  <si>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</si>
  <si>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</si>
  <si>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</si>
  <si>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</si>
  <si>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</si>
  <si>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</si>
  <si>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</si>
  <si>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</si>
  <si>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</si>
  <si>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</si>
  <si>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</si>
  <si>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</si>
  <si>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</si>
  <si>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</si>
  <si>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</si>
  <si>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</si>
  <si>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</si>
  <si>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</si>
  <si>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</si>
  <si>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</si>
  <si>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</si>
  <si>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</si>
  <si>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</si>
  <si>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</si>
  <si>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</si>
  <si>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</si>
  <si>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</si>
  <si>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</si>
  <si>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</si>
  <si>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</si>
  <si>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</si>
  <si>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</si>
  <si>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</si>
  <si>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</si>
  <si>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</si>
  <si>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</si>
  <si>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</si>
  <si>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</si>
  <si>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</si>
  <si>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</si>
  <si>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</si>
  <si>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</si>
  <si>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</si>
  <si>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</si>
  <si>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</si>
  <si>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</si>
  <si>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</si>
  <si>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</si>
  <si>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</si>
  <si>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</si>
  <si>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</si>
  <si>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</si>
  <si>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</si>
  <si>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</si>
  <si>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</si>
  <si>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</si>
  <si>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</si>
  <si>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</si>
  <si>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</si>
  <si>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</si>
  <si>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</si>
  <si>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</si>
  <si>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</si>
  <si>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</si>
  <si>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</si>
  <si>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</si>
  <si>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</si>
  <si>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</si>
  <si>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</si>
  <si>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</si>
  <si>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</si>
  <si>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</si>
  <si>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</si>
  <si>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</si>
  <si>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</si>
  <si>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</si>
  <si>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</si>
  <si>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</si>
  <si>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</si>
  <si>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</si>
  <si>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</si>
  <si>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</si>
  <si>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</si>
  <si>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</si>
  <si>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</si>
  <si>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</si>
  <si>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</si>
  <si>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</si>
  <si>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</si>
  <si>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</si>
  <si>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</si>
  <si>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</si>
  <si>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</si>
  <si>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</si>
  <si>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</si>
  <si>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</si>
  <si>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</si>
  <si>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</si>
  <si>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</si>
  <si>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</si>
  <si>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</si>
  <si>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</si>
  <si>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</si>
  <si>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</si>
  <si>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</si>
  <si>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</si>
  <si>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</si>
  <si>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</si>
  <si>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</si>
  <si>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</si>
  <si>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</si>
  <si>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</si>
  <si>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</si>
  <si>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</si>
  <si>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</si>
  <si>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</si>
  <si>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</si>
  <si>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</si>
  <si>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</si>
  <si>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</si>
  <si>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</si>
  <si>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</si>
  <si>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</si>
  <si>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</si>
  <si>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</si>
  <si>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</si>
  <si>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</si>
  <si>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</si>
  <si>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</si>
  <si>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</si>
  <si>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</si>
  <si>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</si>
  <si>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</si>
  <si>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</si>
  <si>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</si>
  <si>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</si>
  <si>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</si>
  <si>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</si>
  <si>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</si>
  <si>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</si>
  <si>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</si>
  <si>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</si>
  <si>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</si>
  <si>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</si>
  <si>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</si>
  <si>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</si>
  <si>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</si>
  <si>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</si>
  <si>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</si>
  <si>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</si>
  <si>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</si>
  <si>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</si>
  <si>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</si>
  <si>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</si>
  <si>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</si>
  <si>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</si>
  <si>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</si>
  <si>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</si>
  <si>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</si>
  <si>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</si>
  <si>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</si>
  <si>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</si>
  <si>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</si>
  <si>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</si>
  <si>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</si>
  <si>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</si>
  <si>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</si>
  <si>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</si>
  <si>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</si>
  <si>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</si>
  <si>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</si>
  <si>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</si>
  <si>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</si>
  <si>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</si>
  <si>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</si>
  <si>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</si>
  <si>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</si>
  <si>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</si>
  <si>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</si>
  <si>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</si>
  <si>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</si>
  <si>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</si>
  <si>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</si>
  <si>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</si>
  <si>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</si>
  <si>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</si>
  <si>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</si>
  <si>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</si>
  <si>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</si>
  <si>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</si>
  <si>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</si>
  <si>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</si>
  <si>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</si>
  <si>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</si>
  <si>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</si>
  <si>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</si>
  <si>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</si>
  <si>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</si>
  <si>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</si>
  <si>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</si>
  <si>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</si>
  <si>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</si>
  <si>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</si>
  <si>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</si>
  <si>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</si>
  <si>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</si>
  <si>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</si>
  <si>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</si>
  <si>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</si>
  <si>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</si>
  <si>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</si>
  <si>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</si>
  <si>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</si>
  <si>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</si>
  <si>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</si>
  <si>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</si>
  <si>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</si>
  <si>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</si>
  <si>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</si>
  <si>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</si>
  <si>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</si>
  <si>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</si>
  <si>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</si>
  <si>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</si>
  <si>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</si>
  <si>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</si>
  <si>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</si>
  <si>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</si>
  <si>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</si>
  <si>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</si>
  <si>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</si>
  <si>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</si>
  <si>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</si>
  <si>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</si>
  <si>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</si>
  <si>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</si>
  <si>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</si>
  <si>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</si>
  <si>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</si>
  <si>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</si>
  <si>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</si>
  <si>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</si>
  <si>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</si>
  <si>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</si>
  <si>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</si>
  <si>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</si>
  <si>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</si>
  <si>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</si>
  <si>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</si>
  <si>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</si>
  <si>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</si>
  <si>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</si>
  <si>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</si>
  <si>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</si>
  <si>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</si>
  <si>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</si>
  <si>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</si>
  <si>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</si>
  <si>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</si>
  <si>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</si>
  <si>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</si>
  <si>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</si>
  <si>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</si>
  <si>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</si>
  <si>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</si>
  <si>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</si>
  <si>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</si>
  <si>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</si>
  <si>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</si>
  <si>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</si>
  <si>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</si>
  <si>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</si>
  <si>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</si>
  <si>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</si>
  <si>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</si>
  <si>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</si>
  <si>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</si>
  <si>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</si>
  <si>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</si>
  <si>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</si>
  <si>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</si>
  <si>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</si>
  <si>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</si>
  <si>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</si>
  <si>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</si>
  <si>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</si>
  <si>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</si>
  <si>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</si>
  <si>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</si>
  <si>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</si>
  <si>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</si>
  <si>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</si>
  <si>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</si>
  <si>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</si>
  <si>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</si>
  <si>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</si>
  <si>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</si>
  <si>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</si>
  <si>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</si>
  <si>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</si>
  <si>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</si>
  <si>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</si>
  <si>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</si>
  <si>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</si>
  <si>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</si>
  <si>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</si>
  <si>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</si>
  <si>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</si>
  <si>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</si>
  <si>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</si>
  <si>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</si>
  <si>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</si>
  <si>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</si>
  <si>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</si>
  <si>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</si>
  <si>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</si>
  <si>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</si>
  <si>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</si>
  <si>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</si>
  <si>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</si>
  <si>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</si>
  <si>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</si>
  <si>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</si>
  <si>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</si>
  <si>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</si>
  <si>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</si>
  <si>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</si>
  <si>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</si>
  <si>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</si>
  <si>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</si>
  <si>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</si>
  <si>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</si>
  <si>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</si>
  <si>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</si>
  <si>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</si>
  <si>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</si>
  <si>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</si>
  <si>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</si>
  <si>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</si>
  <si>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</si>
  <si>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</si>
  <si>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</si>
  <si>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</si>
  <si>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</si>
  <si>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</si>
  <si>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</si>
  <si>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</si>
  <si>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</si>
  <si>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</si>
  <si>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</si>
  <si>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</si>
  <si>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</si>
  <si>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</si>
  <si>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</si>
  <si>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</si>
  <si>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</si>
  <si>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</si>
  <si>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</si>
  <si>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</si>
  <si>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</si>
  <si>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</si>
  <si>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</si>
  <si>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</si>
  <si>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</si>
  <si>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</si>
  <si>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</si>
  <si>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</si>
  <si>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</si>
  <si>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</si>
  <si>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</si>
  <si>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</si>
  <si>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</si>
  <si>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</si>
  <si>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</si>
  <si>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</si>
  <si>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</si>
  <si>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</si>
  <si>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</si>
  <si>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</si>
  <si>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</si>
  <si>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</si>
  <si>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</si>
  <si>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</si>
  <si>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</si>
  <si>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</si>
  <si>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</si>
  <si>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</si>
  <si>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</si>
  <si>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</si>
  <si>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</si>
  <si>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</si>
  <si>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</si>
  <si>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</si>
  <si>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</si>
  <si>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</si>
  <si>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</si>
  <si>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</si>
  <si>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</si>
  <si>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</si>
  <si>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</si>
  <si>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</si>
  <si>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</si>
  <si>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</si>
  <si>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</si>
  <si>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</si>
  <si>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</si>
  <si>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</si>
  <si>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</si>
  <si>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</si>
  <si>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</si>
  <si>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</si>
  <si>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</si>
  <si>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</si>
  <si>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</si>
  <si>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</si>
  <si>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</si>
  <si>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</si>
  <si>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</si>
  <si>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</si>
  <si>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</si>
  <si>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</si>
  <si>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</si>
  <si>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</si>
  <si>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</si>
  <si>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</si>
  <si>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</si>
  <si>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</si>
  <si>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</si>
  <si>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</si>
  <si>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</si>
  <si>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</si>
  <si>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</si>
  <si>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</si>
  <si>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</si>
  <si>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</si>
  <si>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</si>
  <si>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</si>
  <si>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</si>
  <si>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</si>
  <si>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</si>
  <si>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</si>
  <si>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</si>
  <si>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</si>
  <si>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</si>
  <si>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</si>
  <si>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</si>
  <si>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</si>
  <si>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</si>
  <si>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</si>
  <si>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</si>
  <si>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</si>
  <si>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</si>
  <si>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</si>
  <si>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</si>
  <si>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</si>
  <si>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</si>
  <si>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</si>
  <si>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</si>
  <si>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</si>
  <si>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</si>
  <si>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</si>
  <si>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</si>
  <si>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</si>
  <si>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</si>
  <si>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</si>
  <si>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</si>
  <si>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</si>
  <si>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</si>
  <si>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</si>
  <si>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</si>
  <si>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</si>
  <si>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</si>
  <si>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</si>
  <si>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</si>
  <si>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</si>
  <si>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</si>
  <si>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</si>
  <si>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</si>
  <si>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</si>
  <si>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</si>
  <si>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</si>
  <si>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</si>
  <si>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</si>
  <si>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</si>
  <si>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</si>
  <si>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</si>
  <si>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</si>
  <si>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</si>
  <si>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</si>
  <si>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</si>
  <si>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</si>
  <si>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</si>
  <si>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</si>
  <si>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</si>
  <si>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</si>
  <si>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</si>
  <si>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</si>
  <si>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</si>
  <si>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</si>
  <si>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</si>
  <si>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</si>
  <si>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</si>
  <si>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</si>
  <si>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</si>
  <si>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</si>
  <si>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</si>
  <si>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</si>
  <si>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</si>
  <si>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</si>
  <si>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</si>
  <si>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</si>
  <si>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</si>
  <si>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</si>
  <si>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</si>
  <si>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</si>
  <si>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</si>
  <si>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</si>
  <si>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</si>
  <si>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</si>
  <si>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</si>
  <si>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</si>
  <si>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</si>
  <si>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</si>
  <si>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</si>
  <si>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</si>
  <si>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</si>
  <si>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</si>
  <si>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</si>
  <si>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</si>
  <si>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</si>
  <si>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</si>
  <si>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</si>
  <si>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</si>
  <si>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</si>
  <si>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</si>
  <si>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</si>
  <si>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</si>
  <si>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</si>
  <si>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</si>
  <si>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</si>
  <si>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</si>
  <si>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</si>
  <si>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</si>
  <si>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</si>
  <si>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</si>
  <si>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</si>
  <si>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</si>
  <si>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</si>
  <si>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</si>
  <si>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</si>
  <si>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</si>
  <si>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</si>
  <si>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</si>
  <si>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</si>
  <si>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</si>
  <si>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</si>
  <si>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</si>
  <si>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</si>
  <si>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</si>
  <si>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</si>
  <si>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</si>
  <si>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</si>
  <si>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</si>
  <si>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</si>
  <si>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</si>
  <si>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</si>
  <si>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</si>
  <si>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</si>
  <si>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</si>
  <si>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</si>
  <si>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</si>
  <si>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</si>
  <si>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</si>
  <si>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</si>
  <si>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</si>
  <si>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</si>
  <si>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</si>
  <si>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</si>
  <si>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</si>
  <si>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</si>
  <si>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</si>
  <si>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</si>
  <si>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</si>
  <si>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</si>
  <si>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</si>
  <si>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</si>
  <si>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</si>
  <si>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</si>
  <si>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</si>
  <si>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</si>
  <si>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</si>
  <si>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</si>
  <si>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</si>
  <si>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</si>
  <si>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</si>
  <si>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</si>
  <si>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</si>
  <si>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</si>
  <si>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</si>
  <si>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</si>
  <si>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</si>
  <si>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</si>
  <si>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</si>
  <si>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</si>
  <si>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</si>
  <si>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</si>
  <si>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</si>
  <si>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</si>
  <si>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</si>
  <si>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</si>
  <si>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</si>
  <si>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</si>
  <si>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</si>
  <si>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</si>
  <si>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</si>
  <si>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</si>
  <si>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</si>
  <si>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</si>
  <si>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</si>
  <si>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</si>
  <si>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</si>
  <si>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</si>
  <si>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</si>
  <si>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</si>
  <si>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</si>
  <si>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</si>
  <si>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</si>
  <si>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</si>
  <si>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</si>
  <si>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</si>
  <si>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</si>
  <si>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</si>
  <si>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</si>
  <si>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</si>
  <si>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</si>
  <si>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</si>
  <si>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</si>
  <si>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</si>
  <si>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</si>
  <si>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</si>
  <si>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</si>
  <si>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</si>
  <si>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</si>
  <si>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</si>
  <si>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</si>
  <si>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</si>
  <si>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</si>
  <si>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</si>
  <si>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</si>
  <si>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</si>
  <si>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</si>
  <si>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</si>
  <si>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</si>
  <si>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</si>
  <si>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</si>
  <si>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</si>
  <si>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</si>
  <si>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</si>
  <si>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</si>
  <si>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</si>
  <si>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</si>
  <si>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</si>
  <si>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</si>
  <si>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</si>
  <si>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</si>
  <si>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</si>
  <si>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</si>
  <si>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</si>
  <si>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</si>
  <si>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</si>
  <si>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</si>
  <si>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</si>
  <si>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</si>
  <si>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</si>
  <si>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</si>
  <si>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</si>
  <si>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</si>
  <si>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</si>
  <si>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</si>
  <si>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</si>
  <si>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</si>
  <si>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</si>
  <si>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</si>
  <si>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</si>
  <si>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</si>
  <si>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</si>
  <si>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</si>
  <si>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</si>
  <si>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</si>
  <si>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</si>
  <si>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</si>
  <si>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</si>
  <si>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</si>
  <si>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</si>
  <si>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</si>
  <si>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</si>
  <si>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</si>
  <si>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</si>
  <si>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</si>
  <si>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</si>
  <si>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</si>
  <si>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</si>
  <si>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</si>
  <si>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</si>
  <si>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</si>
  <si>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</si>
  <si>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</si>
  <si>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</si>
  <si>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</si>
  <si>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</si>
  <si>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</si>
  <si>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</si>
  <si>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</si>
  <si>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</si>
  <si>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</si>
  <si>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</si>
  <si>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</si>
  <si>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</si>
  <si>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</si>
  <si>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</si>
  <si>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</si>
  <si>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</si>
  <si>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</si>
  <si>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</si>
  <si>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</si>
  <si>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</si>
  <si>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</si>
  <si>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</si>
  <si>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</si>
  <si>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</si>
  <si>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</si>
  <si>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</si>
  <si>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</si>
  <si>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</si>
  <si>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</si>
  <si>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</si>
  <si>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</si>
  <si>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</si>
  <si>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</si>
  <si>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</si>
  <si>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</si>
  <si>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</si>
  <si>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</si>
  <si>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</si>
  <si>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</si>
  <si>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</si>
  <si>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</si>
  <si>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</si>
  <si>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</si>
  <si>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</si>
  <si>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</si>
  <si>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</si>
  <si>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</si>
  <si>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</si>
  <si>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</si>
  <si>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</si>
  <si>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</si>
  <si>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</si>
  <si>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</si>
  <si>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</si>
  <si>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</si>
  <si>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</si>
  <si>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</si>
  <si>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</si>
  <si>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</si>
  <si>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</si>
  <si>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</si>
  <si>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</si>
  <si>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</si>
  <si>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</si>
  <si>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</si>
  <si>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</si>
  <si>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</si>
  <si>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</si>
  <si>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</si>
  <si>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</si>
  <si>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</si>
  <si>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</si>
  <si>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</si>
  <si>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</si>
  <si>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</si>
  <si>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</si>
  <si>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</si>
  <si>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</si>
  <si>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</si>
  <si>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</si>
  <si>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</si>
  <si>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</si>
  <si>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</si>
  <si>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</si>
  <si>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</si>
  <si>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</si>
  <si>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</si>
  <si>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</si>
  <si>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</si>
  <si>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</si>
  <si>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</si>
  <si>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</si>
  <si>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</si>
  <si>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</si>
  <si>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</si>
  <si>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</si>
  <si>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</si>
  <si>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</si>
  <si>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</si>
  <si>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</si>
  <si>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</si>
  <si>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</si>
  <si>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</si>
  <si>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</si>
  <si>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</si>
  <si>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</si>
  <si>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</si>
  <si>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</si>
  <si>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</si>
  <si>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</si>
  <si>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</si>
  <si>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</si>
  <si>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</si>
  <si>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</si>
  <si>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</si>
  <si>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</si>
  <si>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</si>
  <si>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</si>
  <si>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</si>
  <si>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</si>
  <si>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</si>
  <si>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</si>
  <si>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</si>
  <si>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</si>
  <si>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</si>
  <si>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</si>
  <si>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</si>
  <si>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</si>
  <si>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</si>
  <si>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</si>
  <si>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</si>
  <si>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</si>
  <si>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</si>
  <si>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</si>
  <si>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</si>
  <si>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</si>
  <si>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</si>
  <si>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</si>
  <si>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</si>
  <si>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</si>
  <si>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</si>
  <si>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</si>
  <si>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</si>
  <si>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</si>
  <si>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</si>
  <si>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</si>
  <si>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</si>
  <si>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</si>
  <si>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</si>
  <si>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</si>
  <si>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</si>
  <si>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</si>
  <si>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</si>
  <si>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</si>
  <si>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</si>
  <si>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</si>
  <si>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</si>
  <si>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</si>
  <si>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</si>
  <si>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</si>
  <si>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</si>
  <si>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</si>
  <si>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</si>
  <si>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</si>
  <si>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</si>
  <si>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</si>
  <si>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</si>
  <si>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</si>
  <si>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</si>
  <si>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</si>
  <si>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</si>
  <si>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</si>
  <si>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</si>
  <si>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</si>
  <si>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</si>
  <si>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</si>
  <si>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</si>
  <si>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</si>
  <si>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</si>
  <si>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</si>
  <si>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</si>
  <si>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</si>
  <si>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</si>
  <si>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</si>
  <si>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</si>
  <si>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</si>
  <si>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</si>
  <si>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</si>
  <si>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</si>
  <si>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</si>
  <si>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</si>
  <si>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</si>
  <si>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</si>
  <si>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</si>
  <si>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</si>
  <si>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</si>
  <si>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</si>
  <si>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</si>
  <si>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</si>
  <si>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</si>
  <si>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</si>
  <si>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</si>
  <si>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</si>
  <si>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</si>
  <si>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</si>
  <si>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</si>
  <si>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</si>
  <si>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</si>
  <si>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</si>
  <si>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</si>
  <si>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</si>
  <si>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</si>
  <si>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</si>
  <si>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</si>
  <si>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</si>
  <si>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</si>
  <si>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</si>
  <si>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</si>
  <si>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</si>
  <si>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</si>
  <si>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</si>
  <si>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</si>
  <si>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</si>
  <si>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</si>
  <si>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</si>
  <si>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</si>
  <si>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</si>
  <si>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</si>
  <si>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</si>
  <si>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</si>
  <si>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</si>
  <si>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</si>
  <si>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</si>
  <si>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</si>
  <si>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</si>
  <si>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</si>
  <si>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</si>
  <si>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</si>
  <si>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</si>
  <si>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</si>
  <si>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</si>
  <si>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</si>
  <si>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</si>
  <si>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</si>
  <si>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</si>
  <si>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</si>
  <si>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</si>
  <si>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</si>
  <si>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</si>
  <si>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</si>
  <si>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</si>
  <si>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</si>
  <si>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</si>
  <si>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</si>
  <si>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</si>
  <si>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</si>
  <si>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</si>
  <si>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</si>
  <si>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</si>
  <si>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</si>
  <si>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</si>
  <si>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</si>
  <si>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</si>
  <si>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</si>
  <si>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</si>
  <si>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</si>
  <si>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</si>
  <si>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</si>
  <si>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</si>
  <si>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</si>
  <si>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</si>
  <si>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</si>
  <si>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</si>
  <si>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</si>
  <si>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</si>
  <si>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</si>
  <si>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</si>
  <si>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</si>
  <si>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</si>
  <si>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</si>
  <si>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</si>
  <si>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</si>
  <si>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</si>
  <si>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</si>
  <si>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</si>
  <si>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</si>
  <si>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</si>
  <si>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</si>
  <si>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</si>
  <si>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</si>
  <si>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</si>
  <si>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</si>
  <si>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</si>
  <si>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</si>
  <si>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</si>
  <si>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</si>
  <si>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</si>
  <si>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</si>
  <si>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</si>
  <si>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</si>
  <si>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</si>
  <si>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</si>
  <si>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</si>
  <si>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</si>
  <si>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</si>
  <si>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</si>
  <si>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</si>
  <si>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</si>
  <si>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</si>
  <si>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</si>
  <si>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</si>
  <si>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</si>
  <si>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</si>
  <si>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</si>
  <si>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</si>
  <si>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</si>
  <si>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</si>
  <si>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</si>
  <si>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</si>
  <si>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</si>
  <si>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</si>
  <si>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</si>
  <si>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</si>
  <si>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</si>
  <si>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</si>
  <si>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</si>
  <si>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</si>
  <si>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</si>
  <si>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</si>
  <si>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</si>
  <si>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</si>
  <si>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</si>
  <si>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</si>
  <si>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</si>
  <si>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</si>
  <si>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</si>
  <si>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</si>
  <si>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</si>
  <si>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</si>
  <si>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</si>
  <si>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</si>
  <si>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</si>
  <si>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</si>
  <si>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</si>
  <si>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</si>
  <si>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</si>
  <si>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</si>
  <si>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</si>
  <si>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</si>
  <si>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</si>
  <si>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</si>
  <si>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</si>
  <si>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</si>
  <si>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</si>
  <si>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</si>
  <si>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</si>
  <si>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</si>
  <si>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</si>
  <si>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</si>
  <si>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</si>
  <si>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</si>
  <si>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</si>
  <si>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</si>
  <si>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</si>
  <si>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</si>
  <si>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</si>
  <si>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</si>
  <si>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</si>
  <si>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</si>
  <si>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</si>
  <si>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</si>
  <si>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</si>
  <si>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</si>
  <si>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</si>
  <si>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</si>
  <si>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</si>
  <si>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</si>
  <si>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</si>
  <si>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</si>
  <si>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</si>
  <si>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</si>
  <si>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</si>
  <si>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</si>
  <si>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</si>
  <si>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</si>
  <si>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</si>
  <si>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</si>
  <si>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</si>
  <si>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</si>
  <si>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</si>
  <si>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</si>
  <si>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</si>
  <si>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</si>
  <si>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</si>
  <si>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</si>
  <si>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</si>
  <si>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</si>
  <si>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</si>
  <si>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</si>
  <si>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</si>
  <si>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</si>
  <si>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</si>
  <si>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</si>
  <si>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</si>
  <si>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</si>
  <si>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</si>
  <si>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</si>
  <si>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</si>
  <si>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</si>
  <si>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</si>
  <si>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</si>
  <si>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</si>
  <si>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</si>
  <si>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</si>
  <si>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</si>
  <si>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</si>
  <si>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</si>
  <si>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</si>
  <si>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</si>
  <si>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</si>
  <si>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</si>
  <si>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</si>
  <si>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</si>
  <si>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</si>
  <si>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</si>
  <si>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</si>
  <si>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</si>
  <si>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</si>
  <si>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</si>
  <si>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</si>
  <si>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</si>
  <si>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</si>
  <si>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</si>
  <si>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</si>
  <si>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</si>
  <si>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</si>
  <si>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</si>
  <si>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</si>
  <si>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</si>
  <si>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</si>
  <si>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</si>
  <si>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</si>
  <si>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</si>
  <si>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</si>
  <si>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</si>
  <si>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</si>
  <si>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</si>
  <si>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</si>
  <si>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</si>
  <si>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</si>
  <si>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</si>
  <si>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</si>
  <si>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</si>
  <si>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</si>
  <si>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</si>
  <si>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</si>
  <si>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</si>
  <si>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</si>
  <si>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</si>
  <si>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</si>
  <si>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</si>
  <si>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</si>
  <si>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</si>
  <si>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</si>
  <si>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</si>
  <si>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</si>
  <si>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</si>
  <si>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</si>
  <si>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</si>
  <si>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</si>
  <si>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</si>
  <si>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</si>
  <si>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</si>
  <si>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</si>
  <si>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</si>
  <si>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</si>
  <si>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</si>
  <si>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</si>
  <si>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</si>
  <si>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</si>
  <si>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</si>
  <si>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</si>
  <si>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</si>
  <si>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</si>
  <si>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</si>
  <si>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</si>
  <si>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</si>
  <si>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</si>
  <si>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</si>
  <si>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</si>
  <si>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</si>
  <si>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</si>
  <si>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</si>
  <si>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</si>
  <si>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</si>
  <si>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</si>
  <si>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</si>
  <si>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</si>
  <si>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</si>
  <si>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</si>
  <si>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</si>
  <si>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</si>
  <si>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</si>
  <si>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</si>
  <si>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</si>
  <si>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</si>
  <si>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</si>
  <si>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</si>
  <si>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</si>
  <si>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</si>
  <si>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</si>
  <si>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</si>
  <si>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</si>
  <si>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</si>
  <si>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</si>
  <si>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</si>
  <si>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</si>
  <si>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</si>
  <si>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</si>
  <si>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</si>
  <si>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</si>
  <si>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</si>
  <si>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</si>
  <si>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</si>
  <si>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</si>
  <si>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</si>
  <si>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</si>
  <si>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</si>
  <si>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</si>
  <si>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</si>
  <si>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</si>
  <si>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</si>
  <si>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</si>
  <si>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</si>
  <si>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</si>
  <si>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</si>
  <si>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</si>
  <si>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</si>
  <si>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</si>
  <si>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</si>
  <si>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</si>
  <si>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</si>
  <si>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</si>
  <si>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</si>
  <si>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</si>
  <si>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</si>
  <si>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</si>
  <si>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</si>
  <si>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</si>
  <si>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</si>
  <si>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</si>
  <si>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</si>
  <si>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</si>
  <si>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</si>
  <si>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</si>
  <si>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</si>
  <si>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</si>
  <si>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</si>
  <si>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</si>
  <si>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</si>
  <si>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</si>
  <si>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</si>
  <si>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</si>
  <si>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</si>
  <si>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</si>
  <si>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</si>
  <si>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</si>
  <si>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</si>
  <si>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</si>
  <si>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</si>
  <si>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</si>
  <si>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</si>
  <si>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</si>
  <si>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</si>
  <si>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</si>
  <si>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</si>
  <si>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</si>
  <si>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</si>
  <si>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</si>
  <si>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</si>
  <si>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</si>
  <si>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</si>
  <si>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</si>
  <si>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</si>
  <si>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</si>
  <si>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</si>
  <si>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</si>
  <si>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</si>
  <si>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</si>
  <si>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</si>
  <si>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</si>
  <si>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</si>
  <si>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</si>
  <si>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</si>
  <si>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</si>
  <si>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</si>
  <si>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</si>
  <si>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</si>
  <si>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</si>
  <si>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</si>
  <si>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</si>
  <si>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</si>
  <si>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</si>
  <si>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</si>
  <si>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</si>
  <si>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</si>
  <si>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</si>
  <si>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</si>
  <si>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</si>
  <si>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</si>
  <si>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</si>
  <si>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</si>
  <si>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</si>
  <si>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</si>
  <si>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</si>
  <si>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</si>
  <si>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</si>
  <si>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</si>
  <si>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</si>
  <si>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</si>
  <si>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</si>
  <si>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</si>
  <si>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</si>
  <si>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</si>
  <si>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</si>
  <si>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</si>
  <si>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</si>
  <si>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</si>
  <si>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</si>
  <si>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</si>
  <si>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</si>
  <si>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</si>
  <si>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</si>
  <si>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</si>
  <si>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</si>
  <si>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</si>
  <si>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</si>
  <si>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</si>
  <si>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</si>
  <si>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</si>
  <si>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</si>
  <si>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</si>
  <si>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</si>
  <si>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</si>
  <si>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</si>
  <si>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</si>
  <si>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</si>
  <si>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</si>
  <si>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</si>
  <si>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</si>
  <si>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</si>
  <si>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</si>
  <si>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</si>
  <si>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</si>
  <si>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</si>
  <si>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</si>
  <si>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</si>
  <si>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</si>
  <si>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</si>
  <si>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</si>
  <si>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</si>
  <si>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</si>
  <si>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</si>
  <si>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</si>
  <si>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</si>
  <si>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</si>
  <si>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</si>
  <si>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</si>
  <si>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</si>
  <si>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</si>
  <si>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</si>
  <si>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</si>
  <si>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</si>
  <si>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</si>
  <si>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</si>
  <si>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</si>
  <si>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</si>
  <si>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</si>
  <si>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</si>
  <si>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</si>
  <si>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</si>
  <si>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</si>
  <si>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</si>
  <si>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</si>
  <si>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</si>
  <si>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</si>
  <si>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</si>
  <si>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</si>
  <si>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</si>
  <si>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</si>
  <si>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</si>
  <si>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</si>
  <si>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</si>
  <si>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</si>
  <si>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</si>
  <si>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</si>
  <si>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</si>
  <si>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</si>
  <si>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</si>
  <si>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</si>
  <si>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</si>
  <si>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</si>
  <si>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</si>
  <si>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</si>
  <si>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</si>
  <si>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</si>
  <si>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</si>
  <si>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</si>
  <si>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</si>
  <si>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</si>
  <si>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</si>
  <si>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</si>
  <si>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</si>
  <si>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</si>
  <si>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</si>
  <si>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</si>
  <si>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</si>
  <si>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</si>
  <si>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</si>
  <si>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</si>
  <si>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</si>
  <si>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</si>
  <si>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</si>
  <si>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</si>
  <si>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</si>
  <si>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</si>
  <si>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</si>
  <si>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</si>
  <si>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</si>
  <si>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</si>
  <si>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</si>
  <si>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</si>
  <si>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</si>
  <si>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</si>
  <si>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</si>
  <si>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</si>
  <si>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</si>
  <si>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</si>
  <si>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</si>
  <si>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</si>
  <si>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</si>
  <si>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</si>
  <si>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</si>
  <si>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</si>
  <si>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</si>
  <si>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</si>
  <si>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</si>
  <si>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</si>
  <si>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</si>
  <si>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</si>
  <si>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</si>
  <si>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</si>
  <si>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</si>
  <si>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</si>
  <si>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</si>
  <si>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</si>
  <si>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</si>
  <si>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</si>
  <si>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</si>
  <si>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</si>
  <si>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</si>
  <si>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</si>
  <si>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</si>
  <si>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</si>
  <si>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</si>
  <si>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</si>
  <si>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</si>
  <si>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</si>
  <si>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</si>
  <si>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</si>
  <si>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</si>
  <si>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</si>
  <si>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</si>
  <si>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</si>
  <si>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</si>
  <si>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</si>
  <si>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</si>
  <si>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</si>
  <si>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</si>
  <si>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</si>
  <si>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</si>
  <si>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</si>
  <si>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</si>
  <si>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</si>
  <si>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</si>
  <si>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</si>
  <si>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</si>
  <si>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</si>
  <si>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</si>
  <si>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</si>
  <si>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</si>
  <si>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</si>
  <si>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</si>
  <si>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</si>
  <si>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</si>
  <si>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</si>
  <si>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</si>
  <si>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</si>
  <si>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</si>
  <si>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</si>
  <si>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</si>
  <si>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</si>
  <si>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</si>
  <si>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</si>
  <si>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</si>
  <si>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</si>
  <si>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</si>
  <si>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</si>
  <si>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</si>
  <si>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</si>
  <si>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</si>
  <si>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</si>
  <si>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</si>
  <si>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</si>
  <si>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</si>
  <si>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</si>
  <si>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</si>
  <si>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</si>
  <si>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</si>
  <si>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</si>
  <si>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</si>
  <si>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</si>
  <si>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</si>
  <si>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</si>
  <si>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</si>
  <si>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</si>
  <si>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</si>
  <si>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</si>
  <si>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</si>
  <si>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</si>
  <si>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</si>
  <si>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</si>
  <si>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</si>
  <si>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</si>
  <si>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</si>
  <si>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</si>
  <si>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</si>
  <si>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</si>
  <si>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</si>
  <si>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</si>
  <si>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</si>
  <si>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</si>
  <si>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</si>
  <si>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</si>
  <si>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</si>
  <si>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</si>
  <si>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</si>
  <si>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</si>
  <si>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</si>
  <si>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</si>
  <si>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</si>
  <si>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</si>
  <si>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</si>
  <si>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</si>
  <si>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</si>
  <si>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</si>
  <si>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</si>
  <si>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</si>
  <si>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</si>
  <si>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</si>
  <si>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</si>
  <si>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</si>
  <si>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</si>
  <si>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</si>
  <si>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</si>
  <si>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</si>
  <si>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</si>
  <si>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</si>
  <si>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</si>
  <si>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</si>
  <si>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</si>
  <si>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</si>
  <si>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</si>
  <si>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</si>
  <si>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</si>
  <si>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</si>
  <si>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</si>
  <si>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</si>
  <si>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</si>
  <si>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</si>
  <si>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</si>
  <si>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</si>
  <si>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</si>
  <si>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</si>
  <si>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</si>
  <si>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</si>
  <si>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</si>
  <si>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</si>
  <si>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</si>
  <si>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</si>
  <si>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</si>
  <si>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</si>
  <si>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</si>
  <si>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</si>
  <si>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</si>
  <si>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</si>
  <si>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</si>
  <si>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</si>
  <si>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</si>
  <si>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</si>
  <si>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</si>
  <si>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</si>
  <si>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</si>
  <si>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</si>
  <si>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</si>
  <si>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</si>
  <si>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</si>
  <si>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</si>
  <si>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</si>
  <si>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</si>
  <si>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</si>
  <si>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</si>
  <si>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</si>
  <si>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</si>
  <si>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</si>
  <si>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</si>
  <si>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</si>
  <si>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</si>
  <si>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</si>
  <si>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</si>
  <si>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</si>
  <si>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</si>
  <si>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</si>
  <si>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</si>
  <si>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</si>
  <si>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</si>
  <si>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</si>
  <si>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</si>
  <si>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</si>
  <si>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</si>
  <si>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</si>
  <si>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</si>
  <si>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</si>
  <si>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</si>
  <si>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</si>
  <si>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</si>
  <si>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</si>
  <si>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</si>
  <si>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</si>
  <si>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</si>
  <si>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</si>
  <si>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</si>
  <si>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</si>
  <si>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</si>
  <si>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</si>
  <si>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</si>
  <si>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</si>
  <si>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</si>
  <si>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</si>
  <si>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</si>
  <si>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</si>
  <si>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</si>
  <si>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</si>
  <si>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</si>
  <si>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</si>
  <si>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</si>
  <si>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</si>
  <si>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</si>
  <si>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</si>
  <si>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</si>
  <si>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</si>
  <si>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</si>
  <si>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</si>
  <si>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</si>
  <si>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</si>
  <si>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</si>
  <si>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</si>
  <si>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</si>
  <si>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</si>
  <si>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</si>
  <si>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</si>
  <si>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</si>
  <si>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</si>
  <si>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</si>
  <si>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</si>
  <si>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</si>
  <si>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</si>
  <si>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</si>
  <si>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</si>
  <si>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</si>
  <si>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</si>
  <si>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</si>
  <si>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</si>
  <si>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</si>
  <si>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</si>
  <si>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</si>
  <si>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</si>
  <si>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</si>
  <si>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</si>
  <si>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</si>
  <si>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</si>
  <si>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</si>
  <si>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</si>
  <si>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</si>
  <si>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</si>
  <si>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</si>
  <si>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</si>
  <si>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</si>
  <si>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</si>
  <si>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</si>
  <si>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</si>
  <si>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</si>
  <si>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</si>
  <si>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</si>
  <si>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</si>
  <si>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</si>
  <si>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</si>
  <si>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</si>
  <si>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</si>
  <si>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</si>
  <si>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</si>
  <si>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</si>
  <si>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</si>
  <si>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</si>
  <si>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</si>
  <si>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</si>
  <si>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</si>
  <si>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</si>
  <si>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</si>
  <si>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</si>
  <si>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</si>
  <si>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</si>
  <si>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</si>
  <si>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</si>
  <si>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</si>
  <si>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</si>
  <si>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</si>
  <si>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</si>
  <si>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</si>
  <si>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</si>
  <si>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</si>
  <si>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</si>
  <si>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</si>
  <si>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</si>
  <si>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</si>
  <si>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</si>
  <si>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</si>
  <si>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</si>
  <si>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</si>
  <si>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</si>
  <si>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</si>
  <si>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</si>
  <si>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</si>
  <si>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</si>
  <si>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</si>
  <si>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</si>
  <si>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</si>
  <si>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</si>
  <si>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</si>
  <si>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</si>
  <si>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</si>
  <si>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</si>
  <si>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</si>
  <si>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</si>
  <si>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</si>
  <si>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</si>
  <si>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</si>
  <si>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</si>
  <si>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</si>
  <si>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</si>
  <si>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</si>
  <si>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</si>
  <si>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</si>
  <si>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</si>
  <si>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</si>
  <si>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</si>
  <si>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</si>
  <si>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</si>
  <si>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</si>
  <si>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</si>
  <si>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</si>
  <si>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</si>
  <si>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</si>
  <si>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</si>
  <si>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</si>
  <si>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</si>
  <si>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</si>
  <si>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</si>
  <si>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</si>
  <si>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</si>
  <si>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</si>
  <si>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</si>
  <si>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</si>
  <si>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</si>
  <si>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</si>
  <si>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</si>
  <si>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</si>
  <si>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</si>
  <si>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</si>
  <si>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</si>
  <si>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</si>
  <si>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</si>
  <si>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</si>
  <si>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</si>
  <si>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</si>
  <si>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</si>
  <si>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</si>
  <si>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</si>
  <si>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</si>
  <si>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</si>
  <si>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</si>
  <si>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</si>
  <si>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</si>
  <si>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</si>
  <si>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</si>
  <si>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</si>
  <si>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</si>
  <si>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</si>
  <si>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</si>
  <si>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</si>
  <si>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</si>
  <si>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</si>
  <si>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</si>
  <si>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</si>
  <si>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</si>
  <si>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</si>
  <si>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</si>
  <si>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</si>
  <si>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</si>
  <si>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</si>
  <si>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</si>
  <si>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</si>
  <si>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</si>
  <si>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</si>
  <si>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</si>
  <si>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</si>
  <si>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</si>
  <si>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</si>
  <si>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</si>
  <si>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</si>
  <si>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</si>
  <si>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</si>
  <si>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</si>
  <si>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</si>
  <si>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</si>
  <si>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</si>
  <si>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</si>
  <si>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</si>
  <si>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</si>
  <si>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</si>
  <si>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</si>
  <si>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</si>
  <si>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</si>
  <si>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</si>
  <si>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</si>
  <si>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</si>
  <si>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</si>
  <si>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</si>
  <si>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</si>
  <si>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</si>
  <si>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</si>
  <si>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</si>
  <si>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</si>
  <si>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</si>
  <si>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</si>
  <si>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</si>
  <si>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</si>
  <si>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</si>
  <si>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</si>
  <si>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</si>
  <si>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</si>
  <si>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</si>
  <si>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</si>
  <si>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</si>
  <si>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</si>
  <si>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</si>
  <si>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</si>
  <si>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</si>
  <si>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</si>
  <si>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</si>
  <si>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</si>
  <si>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</si>
  <si>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</si>
  <si>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</si>
  <si>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</si>
  <si>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</si>
  <si>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</si>
  <si>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</si>
  <si>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</si>
  <si>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</si>
  <si>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</si>
  <si>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</si>
  <si>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</si>
  <si>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</si>
  <si>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</si>
  <si>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</si>
  <si>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</si>
  <si>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</si>
  <si>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</si>
  <si>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</si>
  <si>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</si>
  <si>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</si>
  <si>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</si>
  <si>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</si>
  <si>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</si>
  <si>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</si>
  <si>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</si>
  <si>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</si>
  <si>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</si>
  <si>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</si>
  <si>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</si>
  <si>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</si>
  <si>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</si>
  <si>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</si>
  <si>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</si>
  <si>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</si>
  <si>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</si>
  <si>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</si>
  <si>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</si>
  <si>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</si>
  <si>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</si>
  <si>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</si>
  <si>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</si>
  <si>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</si>
  <si>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</si>
  <si>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</si>
  <si>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</si>
  <si>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</si>
  <si>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</si>
  <si>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</si>
  <si>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</si>
  <si>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</si>
  <si>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</si>
  <si>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</si>
  <si>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</si>
  <si>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</si>
  <si>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</si>
  <si>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</si>
  <si>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</si>
  <si>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</si>
  <si>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</si>
  <si>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</si>
  <si>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</si>
  <si>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</si>
  <si>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</si>
  <si>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</si>
  <si>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</si>
  <si>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</si>
  <si>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</si>
  <si>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</si>
  <si>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</si>
  <si>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</si>
  <si>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</si>
  <si>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</si>
  <si>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</si>
  <si>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</si>
  <si>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</si>
  <si>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</si>
  <si>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</si>
  <si>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</si>
  <si>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</si>
  <si>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</si>
  <si>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</si>
  <si>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</si>
  <si>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</si>
  <si>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</si>
  <si>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</si>
  <si>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</si>
  <si>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</si>
  <si>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</si>
  <si>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</si>
  <si>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</si>
  <si>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</si>
  <si>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</si>
  <si>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</si>
  <si>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</si>
  <si>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</si>
  <si>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</si>
  <si>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</si>
  <si>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</si>
  <si>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</si>
  <si>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</si>
  <si>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</si>
  <si>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</si>
  <si>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</si>
  <si>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</si>
  <si>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</si>
  <si>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</si>
  <si>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</si>
  <si>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</si>
  <si>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</si>
  <si>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</si>
  <si>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</si>
  <si>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</si>
  <si>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</si>
  <si>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</si>
  <si>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</si>
  <si>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</si>
  <si>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</si>
  <si>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</si>
  <si>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</si>
  <si>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</si>
  <si>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</si>
  <si>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</si>
  <si>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</si>
  <si>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</si>
  <si>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</si>
  <si>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</si>
  <si>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</si>
  <si>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</si>
  <si>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</si>
  <si>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</si>
  <si>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</si>
  <si>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</si>
  <si>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</si>
  <si>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</si>
  <si>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</si>
  <si>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</si>
  <si>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</si>
  <si>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</si>
  <si>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</si>
  <si>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</si>
  <si>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</si>
  <si>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</si>
  <si>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</si>
  <si>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</si>
  <si>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</si>
  <si>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</si>
  <si>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</si>
  <si>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</si>
  <si>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</si>
  <si>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</si>
  <si>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</si>
  <si>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</si>
  <si>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</si>
  <si>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</si>
  <si>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</si>
  <si>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</si>
  <si>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</si>
  <si>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</si>
  <si>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</si>
  <si>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</si>
  <si>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</si>
  <si>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</si>
  <si>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</si>
  <si>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</si>
  <si>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</si>
  <si>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</si>
  <si>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</si>
  <si>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</si>
  <si>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</si>
  <si>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</si>
  <si>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</si>
  <si>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</si>
  <si>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</si>
  <si>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</si>
  <si>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</si>
  <si>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</si>
  <si>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</si>
  <si>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</si>
  <si>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</si>
  <si>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</si>
  <si>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</si>
  <si>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</si>
  <si>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</si>
  <si>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</si>
  <si>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</si>
  <si>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</si>
  <si>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</si>
  <si>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</si>
  <si>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</si>
  <si>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</si>
  <si>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</si>
  <si>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</si>
  <si>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</si>
  <si>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</si>
  <si>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</si>
  <si>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</si>
  <si>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</si>
  <si>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</si>
  <si>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</si>
  <si>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</si>
  <si>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</si>
  <si>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</si>
  <si>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</si>
  <si>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</si>
  <si>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</si>
  <si>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</si>
  <si>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</si>
  <si>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</si>
  <si>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</si>
  <si>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</si>
  <si>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</si>
  <si>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</si>
  <si>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</si>
  <si>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</si>
  <si>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</si>
  <si>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</si>
  <si>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</si>
  <si>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</si>
  <si>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</si>
  <si>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</si>
  <si>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</si>
  <si>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</si>
  <si>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</si>
  <si>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</si>
  <si>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</si>
  <si>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</si>
  <si>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</si>
  <si>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</si>
  <si>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</si>
  <si>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</si>
  <si>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</si>
  <si>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</si>
  <si>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</si>
  <si>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</si>
  <si>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</si>
  <si>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</si>
  <si>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</si>
  <si>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</si>
  <si>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</si>
  <si>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</si>
  <si>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</si>
  <si>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</si>
  <si>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</si>
  <si>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</si>
  <si>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</si>
  <si>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</si>
  <si>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</si>
  <si>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</si>
  <si>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</si>
  <si>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</si>
  <si>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</si>
  <si>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</si>
  <si>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</si>
  <si>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</si>
  <si>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</si>
  <si>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</si>
  <si>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</si>
  <si>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</si>
  <si>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</si>
  <si>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</si>
  <si>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</si>
  <si>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</si>
  <si>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</si>
  <si>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</si>
  <si>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</si>
  <si>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</si>
  <si>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</si>
  <si>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</si>
  <si>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</si>
  <si>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</si>
  <si>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</si>
  <si>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</si>
  <si>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</si>
  <si>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</si>
  <si>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</si>
  <si>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</si>
  <si>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</si>
  <si>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</si>
  <si>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</si>
  <si>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</si>
  <si>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</si>
  <si>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</si>
  <si>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</si>
  <si>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</si>
  <si>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</si>
  <si>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</si>
  <si>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</si>
  <si>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</si>
  <si>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</si>
  <si>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</si>
  <si>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</si>
  <si>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</si>
  <si>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</si>
  <si>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</si>
  <si>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</si>
  <si>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</si>
  <si>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</si>
  <si>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</si>
  <si>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</si>
  <si>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</si>
  <si>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</si>
  <si>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</si>
  <si>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</si>
  <si>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</si>
  <si>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</si>
  <si>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</si>
  <si>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</si>
  <si>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</si>
  <si>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</si>
  <si>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</si>
  <si>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</si>
  <si>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</si>
  <si>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</si>
  <si>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</si>
  <si>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</si>
  <si>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</si>
  <si>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</si>
  <si>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</si>
  <si>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</si>
  <si>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</si>
  <si>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</si>
  <si>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</si>
  <si>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</si>
  <si>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</si>
  <si>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</si>
  <si>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</si>
  <si>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</si>
  <si>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</si>
  <si>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</si>
  <si>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</si>
  <si>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</si>
  <si>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</si>
  <si>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</si>
  <si>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</si>
  <si>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</si>
  <si>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</si>
  <si>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</si>
  <si>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</si>
  <si>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</si>
  <si>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</si>
  <si>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</si>
  <si>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</si>
  <si>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</si>
  <si>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</si>
  <si>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</si>
  <si>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</si>
  <si>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</si>
  <si>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</si>
  <si>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</si>
  <si>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</si>
  <si>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</si>
  <si>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</si>
  <si>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</si>
  <si>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</si>
  <si>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</si>
  <si>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</si>
  <si>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</si>
  <si>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</si>
  <si>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</si>
  <si>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</si>
  <si>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</si>
  <si>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</si>
  <si>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</si>
  <si>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</si>
  <si>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</si>
  <si>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</si>
  <si>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</si>
  <si>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</si>
  <si>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</si>
  <si>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</si>
  <si>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</si>
  <si>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</si>
  <si>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</si>
  <si>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</si>
  <si>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</si>
  <si>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</si>
  <si>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</si>
  <si>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</si>
  <si>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</si>
  <si>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</si>
  <si>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</si>
  <si>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</si>
  <si>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</si>
  <si>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</si>
  <si>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</si>
  <si>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</si>
  <si>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</si>
  <si>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</si>
  <si>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</si>
  <si>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</si>
  <si>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</si>
  <si>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</si>
  <si>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</si>
  <si>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</si>
  <si>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</si>
  <si>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</si>
  <si>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</si>
  <si>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</si>
  <si>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</si>
  <si>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</si>
  <si>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</si>
  <si>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</si>
  <si>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</si>
  <si>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</si>
  <si>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</si>
  <si>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</si>
  <si>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</si>
  <si>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</si>
  <si>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</si>
  <si>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</si>
  <si>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</si>
  <si>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</si>
  <si>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</si>
  <si>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</si>
  <si>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</si>
  <si>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</si>
  <si>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</si>
  <si>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</si>
  <si>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</si>
  <si>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</si>
  <si>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</si>
  <si>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</si>
  <si>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</si>
  <si>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</si>
  <si>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</si>
  <si>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</si>
  <si>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</si>
  <si>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</si>
  <si>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</si>
  <si>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</si>
  <si>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</si>
  <si>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</si>
  <si>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</si>
  <si>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</si>
  <si>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</si>
  <si>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</si>
  <si>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</si>
  <si>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</si>
  <si>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</si>
  <si>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</si>
  <si>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</si>
  <si>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</si>
  <si>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</si>
  <si>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</si>
  <si>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</si>
  <si>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</si>
  <si>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</si>
  <si>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</si>
  <si>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</si>
  <si>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</si>
  <si>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</si>
  <si>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</si>
  <si>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</si>
  <si>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</si>
  <si>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</si>
  <si>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</si>
  <si>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</si>
  <si>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</si>
  <si>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</si>
  <si>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</si>
  <si>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</si>
  <si>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</si>
  <si>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</si>
  <si>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</si>
  <si>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</si>
  <si>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</si>
  <si>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</si>
  <si>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</si>
  <si>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</si>
  <si>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</si>
  <si>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</si>
  <si>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</si>
  <si>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</si>
  <si>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</si>
  <si>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</si>
  <si>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</si>
  <si>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</si>
  <si>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</si>
  <si>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</si>
  <si>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</si>
  <si>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</si>
  <si>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</si>
  <si>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</si>
  <si>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</si>
  <si>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</si>
  <si>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</si>
  <si>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</si>
  <si>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</si>
  <si>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</si>
  <si>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</si>
  <si>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</si>
  <si>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</si>
  <si>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</si>
  <si>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</si>
  <si>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</si>
  <si>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</si>
  <si>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</si>
  <si>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</si>
  <si>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</si>
  <si>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</si>
  <si>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</si>
  <si>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</si>
  <si>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</si>
  <si>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</si>
  <si>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</si>
  <si>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</si>
  <si>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</si>
  <si>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</si>
  <si>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</si>
  <si>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</si>
  <si>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</si>
  <si>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</si>
  <si>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</si>
  <si>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</si>
  <si>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</si>
  <si>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</si>
  <si>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</si>
  <si>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</si>
  <si>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</si>
  <si>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</si>
  <si>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</si>
  <si>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</si>
  <si>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</si>
  <si>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</si>
  <si>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</si>
  <si>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</si>
  <si>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</si>
  <si>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</si>
  <si>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</si>
  <si>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</si>
  <si>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</si>
  <si>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</si>
  <si>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</si>
  <si>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</si>
  <si>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</si>
  <si>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</si>
  <si>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</si>
  <si>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</si>
  <si>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</si>
  <si>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</si>
  <si>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</si>
  <si>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</si>
  <si>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</si>
  <si>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</si>
  <si>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</si>
  <si>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</si>
  <si>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</si>
  <si>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</si>
  <si>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</si>
  <si>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</si>
  <si>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</si>
  <si>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</si>
  <si>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</si>
  <si>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</si>
  <si>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</si>
  <si>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</si>
  <si>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</si>
  <si>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</si>
  <si>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</si>
  <si>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</si>
  <si>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</si>
  <si>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</si>
  <si>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</si>
  <si>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</si>
  <si>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</si>
  <si>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</si>
  <si>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</si>
  <si>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</si>
  <si>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</si>
  <si>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</si>
  <si>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</si>
  <si>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</si>
  <si>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</si>
  <si>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</si>
  <si>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</si>
  <si>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</si>
  <si>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</si>
  <si>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</si>
  <si>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</si>
  <si>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</si>
  <si>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</si>
  <si>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</si>
  <si>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</si>
  <si>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</si>
  <si>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</si>
  <si>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</si>
  <si>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</si>
  <si>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</si>
  <si>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</si>
  <si>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</si>
  <si>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</si>
  <si>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</si>
  <si>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</si>
  <si>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</si>
  <si>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</si>
  <si>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</si>
  <si>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</si>
  <si>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</si>
  <si>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</si>
  <si>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</si>
  <si>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</si>
  <si>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</si>
  <si>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</si>
  <si>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</si>
  <si>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</si>
  <si>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</si>
  <si>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</si>
  <si>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</si>
  <si>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</si>
  <si>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</si>
  <si>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</si>
  <si>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</si>
  <si>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</si>
  <si>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</si>
  <si>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</si>
  <si>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</si>
  <si>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</si>
  <si>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</si>
  <si>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</si>
  <si>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</si>
  <si>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</si>
  <si>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</si>
  <si>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</si>
  <si>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</si>
  <si>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</si>
  <si>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</si>
  <si>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</si>
  <si>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</si>
  <si>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</si>
  <si>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</si>
  <si>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</si>
  <si>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</si>
  <si>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</si>
  <si>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</si>
  <si>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</si>
  <si>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</si>
  <si>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</si>
  <si>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</si>
  <si>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</si>
  <si>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</si>
  <si>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</si>
  <si>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</si>
  <si>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</si>
  <si>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</si>
  <si>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</si>
  <si>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</si>
  <si>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</si>
  <si>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</si>
  <si>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</si>
  <si>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</si>
  <si>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</si>
  <si>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</si>
  <si>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</si>
  <si>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</si>
  <si>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</si>
  <si>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</si>
  <si>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</si>
  <si>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</si>
  <si>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</si>
  <si>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</si>
  <si>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</si>
  <si>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</si>
  <si>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</si>
  <si>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</si>
  <si>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</si>
  <si>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</si>
  <si>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</si>
  <si>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</si>
  <si>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</si>
  <si>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</si>
  <si>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</si>
  <si>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</si>
  <si>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</si>
  <si>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</si>
  <si>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</si>
  <si>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</si>
  <si>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</si>
  <si>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</si>
  <si>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</si>
  <si>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</si>
  <si>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</si>
  <si>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</si>
  <si>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</si>
  <si>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</si>
  <si>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</si>
  <si>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</si>
  <si>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</si>
  <si>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</si>
  <si>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</si>
  <si>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</si>
  <si>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</si>
  <si>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</si>
  <si>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</si>
  <si>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</si>
  <si>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</si>
  <si>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</si>
  <si>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</si>
  <si>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</si>
  <si>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</si>
  <si>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</si>
  <si>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</si>
  <si>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</si>
  <si>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</si>
  <si>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</si>
  <si>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</si>
  <si>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</si>
  <si>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</si>
  <si>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</si>
  <si>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</si>
  <si>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</si>
  <si>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</si>
  <si>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</si>
  <si>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</si>
  <si>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</si>
  <si>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</si>
  <si>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</si>
  <si>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</si>
  <si>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</si>
  <si>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</si>
  <si>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</si>
  <si>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</si>
  <si>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</si>
  <si>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</si>
  <si>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</si>
  <si>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</si>
  <si>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</si>
  <si>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</si>
  <si>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</si>
  <si>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</si>
  <si>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</si>
  <si>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</si>
  <si>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</si>
  <si>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</si>
  <si>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</si>
  <si>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</si>
  <si>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</si>
  <si>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</si>
  <si>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</si>
  <si>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</si>
  <si>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</si>
  <si>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</si>
  <si>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</si>
  <si>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</si>
  <si>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</si>
  <si>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</si>
  <si>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</si>
  <si>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</si>
  <si>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</si>
  <si>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</si>
  <si>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</si>
  <si>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</si>
  <si>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</si>
  <si>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</si>
  <si>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</si>
  <si>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</si>
  <si>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</si>
  <si>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</si>
  <si>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</si>
  <si>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</si>
  <si>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</si>
  <si>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</si>
  <si>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</si>
  <si>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</si>
  <si>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</si>
  <si>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</si>
  <si>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</si>
  <si>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</si>
  <si>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</si>
  <si>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</si>
  <si>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</si>
  <si>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</si>
  <si>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</si>
  <si>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</si>
  <si>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</si>
  <si>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</si>
  <si>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</si>
  <si>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</si>
  <si>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</si>
  <si>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</si>
  <si>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</si>
  <si>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</si>
  <si>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</si>
  <si>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</si>
  <si>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</si>
  <si>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</si>
  <si>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</si>
  <si>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</si>
  <si>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</si>
  <si>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</si>
  <si>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</si>
  <si>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</si>
  <si>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</si>
  <si>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</si>
  <si>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</si>
  <si>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</si>
  <si>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</si>
  <si>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</si>
  <si>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</si>
  <si>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</si>
  <si>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</si>
  <si>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</si>
  <si>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</si>
  <si>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</si>
  <si>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</si>
  <si>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</si>
  <si>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</si>
  <si>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</si>
  <si>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</si>
  <si>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</si>
  <si>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</si>
  <si>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</si>
  <si>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</si>
  <si>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</si>
  <si>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</si>
  <si>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</si>
  <si>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</si>
  <si>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</si>
  <si>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</si>
  <si>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</si>
  <si>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</si>
  <si>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</si>
  <si>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</si>
  <si>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</si>
  <si>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</si>
  <si>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</si>
  <si>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</si>
  <si>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</si>
  <si>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</si>
  <si>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</si>
  <si>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</si>
  <si>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</si>
  <si>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</si>
  <si>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</si>
  <si>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</si>
  <si>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</si>
  <si>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</si>
  <si>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</si>
  <si>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</si>
  <si>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</si>
  <si>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</si>
  <si>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</si>
  <si>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</si>
  <si>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</si>
  <si>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</si>
  <si>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</si>
  <si>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</si>
  <si>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</si>
  <si>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</si>
  <si>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</si>
  <si>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</si>
  <si>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</si>
  <si>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</si>
  <si>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</si>
  <si>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</si>
  <si>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</si>
  <si>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</si>
  <si>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</si>
  <si>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</si>
  <si>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</si>
  <si>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</si>
  <si>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</si>
  <si>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</si>
  <si>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</si>
  <si>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</si>
  <si>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</si>
  <si>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</si>
  <si>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</si>
  <si>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</si>
  <si>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</si>
  <si>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</si>
  <si>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</si>
  <si>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</si>
  <si>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</si>
  <si>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</si>
  <si>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</si>
  <si>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</si>
  <si>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</si>
  <si>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</si>
  <si>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</si>
  <si>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</si>
  <si>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</si>
  <si>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</si>
  <si>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</si>
  <si>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</si>
  <si>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</si>
  <si>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</si>
  <si>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</si>
  <si>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</si>
  <si>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</si>
  <si>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</si>
  <si>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</si>
  <si>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</si>
  <si>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</si>
  <si>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</si>
  <si>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</si>
  <si>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</si>
  <si>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</si>
  <si>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</si>
  <si>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</si>
  <si>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</si>
  <si>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</si>
  <si>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</si>
  <si>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</si>
  <si>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</si>
  <si>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</si>
  <si>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</si>
  <si>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</si>
  <si>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</si>
  <si>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</si>
  <si>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</si>
  <si>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</si>
  <si>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</si>
  <si>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</si>
  <si>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</si>
  <si>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</si>
  <si>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</si>
  <si>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</si>
  <si>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</si>
  <si>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</si>
  <si>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</si>
  <si>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</si>
  <si>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</si>
  <si>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</si>
  <si>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</si>
  <si>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</si>
  <si>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</si>
  <si>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</si>
  <si>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</si>
  <si>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</si>
  <si>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</si>
  <si>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</si>
  <si>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</si>
  <si>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</si>
  <si>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</si>
  <si>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</si>
  <si>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</si>
  <si>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</si>
  <si>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</si>
  <si>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</si>
  <si>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</si>
  <si>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</si>
  <si>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</si>
  <si>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</si>
  <si>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</si>
  <si>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</si>
  <si>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</si>
  <si>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</si>
  <si>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</si>
  <si>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</si>
  <si>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</si>
  <si>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</si>
  <si>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</si>
  <si>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</si>
  <si>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</si>
  <si>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</si>
  <si>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</si>
  <si>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</si>
  <si>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</si>
  <si>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</si>
  <si>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</si>
  <si>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</si>
  <si>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</si>
  <si>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</si>
  <si>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</si>
  <si>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</si>
  <si>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</si>
  <si>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</si>
  <si>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</si>
  <si>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</si>
  <si>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</si>
  <si>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</si>
  <si>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</si>
  <si>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</si>
  <si>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</si>
  <si>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</si>
  <si>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</si>
  <si>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</si>
  <si>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</si>
  <si>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</si>
  <si>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</si>
  <si>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</si>
  <si>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</si>
  <si>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</si>
  <si>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</si>
  <si>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</si>
  <si>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</si>
  <si>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</si>
  <si>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</si>
  <si>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</si>
  <si>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</si>
  <si>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</si>
  <si>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</si>
  <si>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</si>
  <si>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</si>
  <si>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</si>
  <si>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</si>
  <si>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</si>
  <si>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</si>
  <si>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</si>
  <si>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</si>
  <si>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</si>
  <si>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</si>
  <si>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</si>
  <si>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</si>
  <si>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</si>
  <si>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</si>
  <si>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</si>
  <si>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</si>
  <si>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</si>
  <si>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</si>
  <si>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</si>
  <si>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</si>
  <si>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</si>
  <si>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</si>
  <si>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</si>
  <si>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</si>
  <si>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</si>
  <si>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</si>
  <si>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</si>
  <si>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</si>
  <si>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</si>
  <si>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</si>
  <si>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</si>
  <si>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</si>
  <si>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</si>
  <si>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</si>
  <si>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</si>
  <si>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</si>
  <si>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</si>
  <si>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</si>
  <si>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</si>
  <si>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</si>
  <si>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</si>
  <si>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</si>
  <si>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</si>
  <si>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</si>
  <si>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</si>
  <si>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</si>
  <si>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</si>
  <si>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</si>
  <si>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</si>
  <si>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</si>
  <si>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</si>
  <si>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</si>
  <si>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</si>
  <si>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</si>
  <si>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</si>
  <si>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</si>
  <si>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</si>
  <si>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</si>
  <si>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</si>
  <si>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</si>
  <si>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</si>
  <si>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</si>
  <si>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</si>
  <si>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</si>
  <si>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</si>
  <si>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</si>
  <si>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</si>
  <si>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</si>
  <si>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</si>
  <si>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</si>
  <si>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</si>
  <si>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</si>
  <si>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</si>
  <si>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</si>
  <si>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</si>
  <si>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</si>
  <si>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</si>
  <si>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</si>
  <si>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</si>
  <si>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</si>
  <si>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</si>
  <si>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</si>
  <si>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</si>
  <si>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</si>
  <si>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</si>
  <si>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</si>
  <si>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</si>
  <si>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</si>
  <si>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</si>
  <si>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</si>
  <si>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</si>
  <si>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</si>
  <si>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</si>
  <si>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</si>
  <si>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</si>
  <si>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</si>
  <si>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</si>
  <si>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</si>
  <si>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</si>
  <si>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</si>
  <si>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</si>
  <si>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</si>
  <si>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</si>
  <si>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</si>
  <si>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</si>
  <si>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</si>
  <si>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</si>
  <si>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</si>
  <si>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</si>
  <si>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</si>
  <si>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</si>
  <si>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</si>
  <si>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</si>
  <si>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</si>
  <si>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</si>
  <si>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</si>
  <si>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</si>
  <si>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</si>
  <si>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</si>
  <si>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</si>
  <si>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</si>
  <si>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</si>
  <si>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</si>
  <si>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</si>
  <si>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</si>
  <si>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</si>
  <si>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</si>
  <si>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</si>
  <si>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</si>
  <si>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</si>
  <si>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</si>
  <si>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</si>
  <si>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</si>
  <si>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</si>
  <si>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</si>
  <si>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</si>
  <si>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</si>
  <si>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</si>
  <si>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</si>
  <si>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</si>
  <si>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</si>
  <si>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</si>
  <si>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</si>
  <si>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</si>
  <si>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</si>
  <si>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</si>
  <si>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</si>
  <si>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</si>
  <si>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</si>
  <si>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</si>
  <si>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</si>
  <si>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</si>
  <si>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</si>
  <si>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</si>
  <si>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</si>
  <si>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</si>
  <si>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</si>
  <si>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</si>
  <si>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</si>
  <si>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</si>
  <si>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</si>
  <si>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</si>
  <si>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</si>
  <si>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</si>
  <si>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</si>
  <si>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</si>
  <si>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</si>
  <si>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</si>
  <si>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</si>
  <si>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</si>
  <si>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</si>
  <si>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</si>
  <si>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</si>
  <si>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</si>
  <si>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</si>
  <si>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</si>
  <si>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</si>
  <si>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</si>
  <si>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</si>
  <si>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</si>
  <si>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</si>
  <si>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</si>
  <si>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</si>
  <si>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</si>
  <si>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</si>
  <si>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</si>
  <si>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</si>
  <si>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</si>
  <si>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</si>
  <si>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</si>
  <si>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</si>
  <si>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</si>
  <si>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</si>
  <si>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</si>
  <si>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</si>
  <si>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</si>
  <si>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</si>
  <si>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</si>
  <si>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</si>
  <si>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</si>
  <si>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</si>
  <si>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</si>
  <si>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</si>
  <si>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</si>
  <si>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</si>
  <si>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</si>
  <si>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</si>
  <si>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</si>
  <si>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</si>
  <si>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</si>
  <si>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</si>
  <si>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</si>
  <si>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</si>
  <si>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</si>
  <si>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</si>
  <si>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</si>
  <si>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</si>
  <si>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</si>
  <si>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</si>
  <si>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</si>
  <si>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</si>
  <si>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</si>
  <si>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</si>
  <si>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</si>
  <si>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</si>
  <si>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</si>
  <si>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</si>
  <si>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</si>
  <si>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</si>
  <si>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</si>
  <si>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</si>
  <si>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</si>
  <si>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</si>
  <si>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</si>
  <si>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</si>
  <si>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</si>
  <si>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</si>
  <si>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</si>
  <si>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</si>
  <si>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</si>
  <si>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</si>
  <si>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</si>
  <si>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</si>
  <si>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</si>
  <si>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</si>
  <si>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</si>
  <si>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</si>
  <si>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</si>
  <si>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</si>
  <si>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</si>
  <si>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</si>
  <si>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</si>
  <si>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</si>
  <si>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</si>
  <si>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</si>
  <si>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</si>
  <si>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</si>
  <si>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</si>
  <si>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</si>
  <si>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</si>
  <si>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</si>
  <si>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</si>
  <si>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</si>
  <si>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</si>
  <si>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</si>
  <si>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</si>
  <si>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</si>
  <si>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</si>
  <si>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</si>
  <si>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</si>
  <si>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</si>
  <si>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</si>
  <si>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</si>
  <si>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</si>
  <si>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</si>
  <si>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</si>
  <si>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</si>
  <si>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</si>
  <si>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</si>
  <si>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</si>
  <si>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</si>
  <si>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</si>
  <si>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</si>
  <si>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</si>
  <si>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</si>
  <si>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</si>
  <si>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</si>
  <si>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</si>
  <si>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</si>
  <si>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</si>
  <si>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</si>
  <si>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</si>
  <si>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</si>
  <si>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</si>
  <si>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</si>
  <si>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</si>
  <si>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</si>
  <si>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</si>
  <si>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</si>
  <si>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</si>
  <si>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</si>
  <si>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</si>
  <si>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</si>
  <si>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</si>
  <si>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</si>
  <si>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</si>
  <si>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</si>
  <si>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</si>
  <si>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</si>
  <si>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</si>
  <si>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</si>
  <si>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</si>
  <si>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</si>
  <si>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</si>
  <si>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</si>
  <si>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</si>
  <si>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</si>
  <si>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</si>
  <si>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</si>
  <si>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</si>
  <si>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</si>
  <si>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</si>
  <si>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</si>
  <si>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</si>
  <si>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</si>
  <si>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</si>
  <si>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</si>
  <si>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</si>
  <si>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</si>
  <si>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</si>
  <si>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</si>
  <si>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</si>
  <si>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</si>
  <si>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</si>
  <si>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</si>
  <si>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</si>
  <si>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</si>
  <si>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</si>
  <si>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</si>
  <si>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</si>
  <si>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</si>
  <si>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</si>
  <si>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</si>
  <si>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</si>
  <si>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</si>
  <si>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</si>
  <si>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</si>
  <si>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</si>
  <si>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</si>
  <si>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</si>
  <si>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</si>
  <si>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</si>
  <si>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</si>
  <si>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</si>
  <si>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</si>
  <si>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</si>
  <si>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</si>
  <si>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</si>
  <si>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</si>
  <si>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</si>
  <si>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</si>
  <si>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</si>
  <si>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</si>
  <si>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</si>
  <si>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</si>
  <si>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</si>
  <si>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</si>
  <si>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</si>
  <si>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</si>
  <si>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</si>
  <si>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</si>
  <si>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</si>
  <si>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</si>
  <si>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</si>
  <si>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</si>
  <si>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</si>
  <si>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</si>
  <si>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</si>
  <si>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</si>
  <si>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</si>
  <si>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</si>
  <si>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</si>
  <si>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</si>
  <si>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</si>
  <si>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</si>
  <si>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</si>
  <si>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</si>
  <si>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</si>
  <si>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</si>
  <si>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</si>
  <si>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</si>
  <si>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</si>
  <si>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</si>
  <si>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</si>
  <si>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</si>
  <si>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</si>
  <si>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</si>
  <si>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</si>
  <si>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</si>
  <si>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</si>
  <si>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</si>
  <si>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</si>
  <si>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</si>
  <si>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</si>
  <si>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</si>
  <si>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</si>
  <si>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</si>
  <si>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</si>
  <si>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</si>
  <si>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</si>
  <si>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</si>
  <si>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</si>
  <si>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</si>
  <si>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</si>
  <si>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</si>
  <si>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</si>
  <si>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</si>
  <si>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</si>
  <si>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</si>
  <si>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</si>
  <si>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</si>
  <si>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</si>
  <si>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</si>
  <si>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</si>
  <si>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</si>
  <si>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</si>
  <si>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</si>
  <si>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</si>
  <si>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</si>
  <si>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</si>
  <si>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</si>
  <si>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</si>
  <si>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</si>
  <si>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</si>
  <si>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</si>
  <si>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</si>
  <si>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</si>
  <si>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</si>
  <si>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</si>
  <si>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</si>
  <si>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</si>
  <si>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</si>
  <si>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</si>
  <si>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</si>
  <si>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</si>
  <si>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</si>
  <si>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</si>
  <si>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</si>
  <si>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</si>
  <si>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</si>
  <si>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</si>
  <si>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</si>
  <si>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</si>
  <si>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</si>
  <si>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</si>
  <si>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</si>
  <si>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</si>
  <si>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</si>
  <si>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</si>
  <si>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</si>
  <si>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</si>
  <si>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</si>
  <si>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</si>
  <si>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</si>
  <si>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</si>
  <si>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</si>
  <si>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</si>
  <si>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</si>
  <si>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</si>
  <si>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</si>
  <si>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</si>
  <si>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</si>
  <si>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</si>
  <si>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</si>
  <si>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</si>
  <si>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</si>
  <si>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</si>
  <si>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</si>
  <si>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</si>
  <si>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</si>
  <si>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</si>
  <si>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</si>
  <si>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</si>
  <si>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</si>
  <si>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</si>
  <si>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</si>
  <si>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</si>
  <si>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</si>
  <si>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</si>
  <si>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</si>
  <si>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</si>
  <si>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</si>
  <si>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</si>
  <si>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</si>
  <si>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</si>
  <si>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</si>
  <si>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</si>
  <si>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</si>
  <si>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</si>
  <si>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</si>
  <si>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</si>
  <si>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</si>
  <si>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</si>
  <si>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</si>
  <si>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</si>
  <si>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</si>
  <si>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</si>
  <si>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</si>
  <si>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</si>
  <si>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</si>
  <si>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</si>
  <si>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</si>
  <si>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</si>
  <si>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</si>
  <si>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</si>
  <si>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</si>
  <si>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</si>
  <si>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</si>
  <si>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</si>
  <si>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</si>
  <si>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</si>
  <si>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</si>
  <si>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</si>
  <si>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</si>
  <si>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</si>
  <si>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</si>
  <si>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</si>
  <si>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</si>
  <si>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</si>
  <si>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</si>
  <si>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</si>
  <si>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</si>
  <si>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</si>
  <si>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</si>
  <si>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</si>
  <si>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</si>
  <si>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</si>
  <si>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</si>
  <si>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</si>
  <si>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</si>
  <si>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</si>
  <si>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</si>
  <si>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</si>
  <si>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</si>
  <si>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</si>
  <si>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</si>
  <si>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</si>
  <si>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</si>
  <si>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</si>
  <si>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</si>
  <si>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</si>
  <si>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</si>
  <si>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</si>
  <si>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</si>
  <si>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</si>
  <si>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</si>
  <si>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</si>
  <si>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</si>
  <si>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</si>
  <si>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</si>
  <si>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</si>
  <si>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</si>
  <si>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</si>
  <si>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</si>
  <si>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</si>
  <si>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</si>
  <si>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</si>
  <si>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</si>
  <si>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</si>
  <si>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</si>
  <si>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</si>
  <si>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</si>
  <si>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</si>
  <si>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</si>
  <si>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</si>
  <si>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</si>
  <si>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</si>
  <si>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</si>
  <si>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</si>
  <si>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</si>
  <si>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</si>
  <si>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</si>
  <si>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</si>
  <si>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</si>
  <si>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</si>
  <si>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</si>
  <si>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</si>
  <si>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</si>
  <si>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</si>
  <si>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</si>
  <si>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</si>
  <si>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</si>
  <si>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</si>
  <si>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</si>
  <si>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</si>
  <si>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</si>
  <si>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</si>
  <si>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</si>
  <si>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</si>
  <si>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</si>
  <si>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</si>
  <si>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</si>
  <si>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</si>
  <si>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</si>
  <si>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</si>
  <si>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</si>
  <si>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</si>
  <si>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</si>
  <si>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</si>
  <si>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</si>
  <si>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</si>
  <si>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</si>
  <si>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</si>
  <si>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</si>
  <si>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</si>
  <si>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</si>
  <si>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</si>
  <si>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</si>
  <si>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</si>
  <si>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</si>
  <si>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</si>
  <si>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</si>
  <si>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</si>
  <si>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</si>
  <si>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</si>
  <si>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</si>
  <si>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</si>
  <si>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</si>
  <si>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</si>
  <si>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</si>
  <si>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</si>
  <si>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</si>
  <si>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</si>
  <si>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</si>
  <si>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</si>
  <si>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</si>
  <si>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</si>
  <si>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</si>
  <si>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</si>
  <si>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</si>
  <si>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</si>
  <si>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</si>
  <si>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</si>
  <si>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</si>
  <si>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</si>
  <si>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</si>
  <si>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</si>
  <si>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</si>
  <si>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</si>
  <si>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</si>
  <si>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</si>
  <si>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</si>
  <si>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</si>
  <si>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</si>
  <si>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</si>
  <si>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</si>
  <si>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</si>
  <si>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</si>
  <si>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</si>
  <si>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</si>
  <si>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</si>
  <si>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</si>
  <si>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</si>
  <si>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</si>
  <si>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</si>
  <si>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</si>
  <si>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</si>
  <si>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</si>
  <si>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</si>
  <si>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</si>
  <si>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</si>
  <si>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</si>
  <si>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</si>
  <si>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</si>
  <si>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</si>
  <si>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</si>
  <si>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</si>
  <si>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</si>
  <si>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</si>
  <si>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</si>
  <si>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</si>
  <si>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</si>
  <si>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</si>
  <si>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</si>
  <si>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</si>
  <si>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</si>
  <si>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</si>
  <si>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</si>
  <si>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</si>
  <si>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</si>
  <si>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</si>
  <si>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</si>
  <si>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</si>
  <si>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</si>
  <si>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</si>
  <si>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</si>
  <si>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</si>
  <si>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</si>
  <si>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</si>
  <si>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</si>
  <si>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</si>
  <si>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</si>
  <si>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</si>
  <si>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</si>
  <si>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</si>
  <si>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</si>
  <si>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</si>
  <si>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</si>
  <si>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</si>
  <si>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</si>
  <si>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</si>
  <si>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</si>
  <si>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</si>
  <si>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</si>
  <si>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</si>
  <si>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</si>
  <si>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</si>
  <si>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</si>
  <si>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</si>
  <si>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</si>
  <si>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</si>
  <si>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</si>
  <si>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</si>
  <si>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</si>
  <si>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</si>
  <si>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</si>
  <si>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</si>
  <si>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</si>
  <si>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</si>
  <si>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</si>
  <si>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</si>
  <si>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</si>
  <si>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</si>
  <si>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</si>
  <si>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</si>
  <si>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</si>
  <si>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</si>
  <si>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</si>
  <si>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</si>
  <si>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</si>
  <si>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</si>
  <si>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</si>
  <si>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</si>
  <si>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</si>
  <si>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</si>
  <si>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</si>
  <si>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</si>
  <si>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</si>
  <si>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</si>
  <si>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</si>
  <si>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</si>
  <si>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</si>
  <si>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</si>
  <si>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</si>
  <si>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</si>
  <si>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</si>
  <si>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</si>
  <si>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</si>
  <si>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</si>
  <si>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</si>
  <si>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</si>
  <si>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</si>
  <si>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</si>
  <si>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</si>
  <si>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</si>
  <si>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</si>
  <si>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</si>
  <si>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</si>
  <si>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</si>
  <si>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</si>
  <si>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</si>
  <si>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</si>
  <si>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</si>
  <si>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</si>
  <si>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</si>
  <si>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</si>
  <si>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</si>
  <si>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</si>
  <si>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</si>
  <si>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</si>
  <si>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</si>
  <si>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</si>
  <si>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</si>
  <si>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</si>
  <si>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</si>
  <si>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</si>
  <si>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</si>
  <si>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</si>
  <si>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</si>
  <si>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</si>
  <si>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</si>
  <si>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</si>
  <si>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</si>
  <si>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</si>
  <si>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</si>
  <si>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</si>
  <si>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</si>
  <si>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</si>
  <si>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</si>
  <si>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</si>
  <si>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</si>
  <si>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</si>
  <si>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</si>
  <si>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</si>
  <si>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</si>
  <si>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</si>
  <si>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</si>
  <si>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</si>
  <si>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</si>
  <si>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</si>
  <si>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</si>
  <si>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</si>
  <si>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</si>
  <si>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</si>
  <si>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</si>
  <si>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</si>
  <si>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</si>
  <si>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</si>
  <si>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</si>
  <si>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</si>
  <si>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</si>
  <si>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</si>
  <si>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</si>
  <si>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</si>
  <si>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</si>
  <si>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</si>
  <si>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</si>
  <si>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</si>
  <si>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</si>
  <si>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</si>
  <si>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</si>
  <si>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</si>
  <si>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</si>
  <si>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</si>
  <si>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</si>
  <si>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</si>
  <si>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</si>
  <si>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</si>
  <si>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</si>
  <si>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</si>
  <si>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</si>
  <si>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</si>
  <si>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</si>
  <si>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</si>
  <si>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</si>
  <si>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</si>
  <si>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</si>
  <si>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</si>
  <si>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</si>
  <si>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</si>
  <si>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</si>
  <si>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</si>
  <si>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</si>
  <si>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</si>
  <si>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</si>
  <si>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</si>
  <si>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</si>
  <si>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</si>
  <si>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</si>
  <si>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</si>
  <si>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</si>
  <si>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</si>
  <si>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</si>
  <si>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</si>
  <si>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</si>
  <si>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</si>
  <si>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</si>
  <si>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</si>
  <si>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</si>
  <si>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</si>
  <si>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</si>
  <si>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</si>
  <si>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</si>
  <si>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</si>
  <si>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</si>
  <si>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</si>
  <si>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</si>
  <si>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</si>
  <si>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</si>
  <si>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</si>
  <si>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</si>
  <si>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</si>
  <si>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</si>
  <si>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</si>
  <si>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</si>
  <si>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</si>
  <si>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</si>
  <si>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</si>
  <si>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</si>
  <si>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</si>
  <si>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</si>
  <si>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</si>
  <si>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</si>
  <si>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</si>
  <si>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</si>
  <si>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</si>
  <si>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</si>
  <si>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</si>
  <si>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</si>
  <si>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</si>
  <si>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</si>
  <si>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</si>
  <si>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</si>
  <si>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</si>
  <si>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</si>
  <si>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</si>
  <si>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</si>
  <si>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</si>
  <si>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</si>
  <si>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</si>
  <si>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</si>
  <si>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</si>
  <si>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</si>
  <si>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</si>
  <si>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</si>
  <si>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</si>
  <si>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</si>
  <si>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</si>
  <si>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</si>
  <si>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</si>
  <si>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</si>
  <si>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</si>
  <si>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</si>
  <si>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</si>
  <si>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</si>
  <si>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</si>
  <si>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</si>
  <si>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</si>
  <si>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</si>
  <si>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</si>
  <si>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</si>
  <si>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</si>
  <si>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</si>
  <si>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</si>
  <si>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</si>
  <si>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</si>
  <si>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</si>
  <si>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</si>
  <si>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</si>
  <si>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</si>
  <si>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</si>
  <si>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</si>
  <si>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</si>
  <si>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</si>
  <si>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</si>
  <si>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</si>
  <si>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</si>
  <si>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</si>
  <si>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</si>
  <si>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</si>
  <si>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</si>
  <si>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</si>
  <si>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</si>
  <si>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</si>
  <si>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</si>
  <si>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</si>
  <si>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</si>
  <si>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</si>
  <si>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</si>
  <si>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</si>
  <si>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</si>
  <si>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</si>
  <si>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</si>
  <si>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</si>
  <si>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</si>
  <si>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</si>
  <si>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</si>
  <si>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</si>
  <si>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</si>
  <si>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</si>
  <si>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</si>
  <si>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</si>
  <si>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</si>
  <si>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</si>
  <si>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</si>
  <si>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</si>
  <si>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</si>
  <si>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</si>
  <si>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</si>
  <si>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</si>
  <si>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</si>
  <si>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</si>
  <si>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</si>
  <si>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</si>
  <si>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</si>
  <si>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</si>
  <si>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</si>
  <si>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</si>
  <si>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</si>
  <si>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</si>
  <si>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</si>
  <si>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</si>
  <si>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</si>
  <si>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</si>
  <si>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</si>
  <si>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</si>
  <si>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</si>
  <si>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</si>
  <si>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</si>
  <si>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</si>
  <si>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</si>
  <si>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</si>
  <si>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</si>
  <si>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</si>
  <si>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</si>
  <si>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</si>
  <si>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</si>
  <si>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</si>
  <si>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</si>
  <si>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</si>
  <si>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</si>
  <si>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</si>
  <si>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</si>
  <si>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</si>
  <si>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</si>
  <si>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</si>
  <si>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</si>
  <si>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</si>
  <si>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</si>
  <si>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</si>
  <si>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</si>
  <si>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</si>
  <si>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</si>
  <si>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</si>
  <si>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</si>
  <si>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</si>
  <si>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</si>
  <si>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</si>
  <si>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</si>
  <si>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</si>
  <si>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</si>
  <si>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</si>
  <si>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</si>
  <si>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</si>
  <si>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</si>
  <si>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</si>
  <si>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</si>
  <si>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</si>
  <si>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</si>
  <si>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</si>
  <si>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</si>
  <si>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</si>
  <si>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</si>
  <si>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</si>
  <si>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</si>
  <si>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</si>
  <si>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</si>
  <si>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</si>
  <si>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</si>
  <si>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</si>
  <si>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</si>
  <si>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</si>
  <si>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</si>
  <si>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</si>
  <si>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</si>
  <si>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</si>
  <si>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</si>
  <si>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</si>
  <si>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</si>
  <si>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</si>
  <si>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</si>
  <si>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</si>
  <si>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</si>
  <si>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</si>
  <si>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</si>
  <si>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</si>
  <si>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</si>
  <si>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</si>
  <si>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</si>
  <si>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</si>
  <si>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</si>
  <si>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</si>
  <si>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</si>
  <si>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</si>
  <si>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</si>
  <si>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</si>
  <si>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</si>
  <si>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</si>
  <si>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</si>
  <si>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</si>
  <si>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</si>
  <si>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</si>
  <si>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</si>
  <si>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</si>
  <si>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</si>
  <si>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</si>
  <si>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</si>
  <si>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</si>
  <si>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</si>
  <si>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</si>
  <si>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</si>
  <si>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</si>
  <si>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</si>
  <si>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</si>
  <si>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</si>
  <si>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</si>
  <si>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</si>
  <si>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</si>
  <si>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</si>
  <si>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</si>
  <si>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</si>
  <si>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</si>
  <si>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</si>
  <si>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</si>
  <si>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</si>
  <si>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</si>
  <si>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</si>
  <si>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</si>
  <si>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</si>
  <si>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</si>
  <si>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</si>
  <si>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</si>
  <si>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</si>
  <si>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</si>
  <si>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</si>
  <si>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</si>
  <si>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</si>
  <si>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</si>
  <si>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</si>
  <si>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</si>
  <si>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</si>
  <si>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</si>
  <si>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</si>
  <si>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</si>
  <si>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</si>
  <si>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</si>
  <si>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</si>
  <si>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</si>
  <si>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</si>
  <si>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</si>
  <si>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</si>
  <si>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</si>
  <si>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</si>
  <si>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</si>
  <si>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</si>
  <si>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</si>
  <si>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</si>
  <si>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</si>
  <si>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</si>
  <si>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</si>
  <si>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</si>
  <si>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</si>
  <si>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</si>
  <si>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</si>
  <si>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</si>
  <si>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</si>
  <si>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</si>
  <si>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</si>
  <si>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</si>
  <si>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</si>
  <si>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</si>
  <si>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</si>
  <si>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</si>
  <si>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</si>
  <si>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</si>
  <si>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</si>
  <si>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</si>
  <si>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</si>
  <si>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</si>
  <si>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</si>
  <si>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</si>
  <si>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</si>
  <si>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</si>
  <si>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</si>
  <si>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</si>
  <si>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</si>
  <si>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</si>
  <si>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</si>
  <si>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</si>
  <si>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</si>
  <si>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</si>
  <si>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</si>
  <si>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</si>
  <si>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</si>
  <si>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</si>
  <si>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</si>
  <si>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</si>
  <si>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</si>
  <si>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</si>
  <si>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</si>
  <si>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</si>
  <si>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</si>
  <si>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</si>
  <si>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</si>
  <si>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</si>
  <si>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</si>
  <si>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</si>
  <si>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</si>
  <si>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</si>
  <si>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</si>
  <si>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</si>
  <si>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</si>
  <si>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</si>
  <si>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</si>
  <si>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</si>
  <si>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</si>
  <si>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</si>
  <si>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</si>
  <si>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</si>
  <si>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</si>
  <si>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</si>
  <si>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</si>
  <si>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</si>
  <si>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</si>
  <si>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</si>
  <si>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</si>
  <si>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</si>
  <si>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</si>
  <si>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</si>
  <si>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</si>
  <si>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</si>
  <si>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</si>
  <si>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</si>
  <si>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</si>
  <si>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</si>
  <si>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</si>
  <si>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</si>
  <si>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</si>
  <si>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</si>
  <si>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</si>
  <si>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</si>
  <si>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</si>
  <si>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</si>
  <si>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</si>
  <si>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</si>
  <si>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</si>
  <si>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</si>
  <si>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</si>
  <si>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</si>
  <si>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</si>
  <si>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</si>
  <si>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</si>
  <si>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</si>
  <si>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</si>
  <si>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</si>
  <si>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</si>
  <si>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</si>
  <si>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</si>
  <si>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</si>
  <si>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</si>
  <si>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</si>
  <si>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</si>
  <si>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</si>
  <si>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</si>
  <si>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</si>
  <si>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</si>
  <si>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</si>
  <si>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</si>
  <si>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</si>
  <si>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</si>
  <si>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</si>
  <si>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</si>
  <si>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</si>
  <si>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</si>
  <si>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</si>
  <si>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</si>
  <si>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</si>
  <si>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</si>
  <si>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</si>
  <si>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</si>
  <si>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</si>
  <si>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</si>
  <si>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</si>
  <si>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</si>
  <si>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</si>
  <si>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</si>
  <si>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</si>
  <si>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</si>
  <si>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</si>
  <si>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</si>
  <si>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</si>
  <si>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</si>
  <si>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</si>
  <si>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</si>
  <si>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</si>
  <si>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</si>
  <si>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</si>
  <si>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</si>
  <si>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</si>
  <si>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</si>
  <si>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</si>
  <si>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</si>
  <si>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</si>
  <si>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</si>
  <si>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</si>
  <si>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</si>
  <si>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</si>
  <si>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</si>
  <si>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</si>
  <si>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</si>
  <si>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</si>
  <si>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</si>
  <si>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</si>
  <si>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</si>
  <si>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</si>
  <si>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</si>
  <si>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</si>
  <si>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</si>
  <si>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</si>
  <si>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</si>
  <si>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</si>
  <si>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</si>
  <si>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</si>
  <si>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</si>
  <si>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</si>
  <si>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</si>
  <si>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</si>
  <si>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</si>
  <si>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</si>
  <si>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</si>
  <si>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</si>
  <si>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</si>
  <si>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</si>
  <si>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</si>
  <si>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</si>
  <si>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</si>
  <si>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</si>
  <si>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</si>
  <si>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</si>
  <si>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</si>
  <si>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</si>
  <si>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</si>
  <si>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</si>
  <si>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</si>
  <si>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</si>
  <si>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</si>
  <si>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</si>
  <si>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</si>
  <si>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</si>
  <si>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</si>
  <si>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</si>
  <si>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</si>
  <si>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</si>
  <si>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</si>
  <si>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</si>
  <si>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</si>
  <si>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</si>
  <si>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</si>
  <si>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</si>
  <si>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</si>
  <si>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</si>
  <si>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</si>
  <si>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</si>
  <si>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</si>
  <si>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</si>
  <si>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</si>
  <si>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</si>
  <si>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</si>
  <si>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</si>
  <si>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</si>
  <si>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</si>
  <si>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</si>
  <si>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</si>
  <si>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</si>
  <si>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</si>
  <si>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</si>
  <si>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</si>
  <si>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</si>
  <si>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</si>
  <si>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</si>
  <si>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</si>
  <si>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</si>
  <si>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</si>
  <si>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</si>
  <si>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</si>
  <si>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</si>
  <si>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</si>
  <si>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</si>
  <si>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</si>
  <si>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</si>
  <si>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</si>
  <si>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</si>
  <si>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</si>
  <si>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</si>
  <si>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</si>
  <si>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</si>
  <si>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</si>
  <si>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</si>
  <si>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</si>
  <si>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</si>
  <si>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</si>
  <si>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</si>
  <si>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</si>
  <si>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</si>
  <si>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</si>
  <si>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</si>
  <si>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</si>
  <si>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</si>
  <si>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</si>
  <si>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</si>
  <si>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</si>
  <si>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</si>
  <si>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</si>
  <si>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</si>
  <si>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</si>
  <si>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</si>
  <si>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</si>
  <si>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</si>
  <si>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</si>
  <si>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</si>
  <si>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</si>
  <si>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</si>
  <si>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</si>
  <si>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</si>
  <si>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</si>
  <si>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</si>
  <si>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</si>
  <si>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</si>
  <si>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</si>
  <si>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</si>
  <si>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</si>
  <si>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</si>
  <si>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</si>
  <si>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</si>
  <si>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</si>
  <si>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</si>
  <si>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</si>
  <si>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</si>
  <si>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</si>
  <si>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</si>
  <si>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</si>
  <si>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</si>
  <si>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</si>
  <si>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</si>
  <si>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</si>
  <si>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</si>
  <si>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</si>
  <si>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</si>
  <si>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</si>
  <si>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</si>
  <si>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</si>
  <si>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</si>
  <si>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</si>
  <si>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</si>
  <si>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</si>
  <si>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</si>
  <si>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</si>
  <si>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</si>
  <si>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</si>
  <si>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</si>
  <si>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</si>
  <si>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</si>
  <si>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</si>
  <si>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</si>
  <si>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</si>
  <si>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</si>
  <si>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</si>
  <si>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</si>
  <si>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</si>
  <si>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</si>
  <si>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</si>
  <si>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</si>
  <si>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</si>
  <si>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</si>
  <si>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</si>
  <si>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</si>
  <si>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</si>
  <si>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</si>
  <si>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</si>
  <si>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</si>
  <si>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</si>
  <si>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</si>
  <si>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</si>
  <si>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</si>
  <si>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</si>
  <si>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</si>
  <si>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</si>
  <si>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</si>
  <si>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</si>
  <si>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</si>
  <si>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</si>
  <si>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</si>
  <si>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</si>
  <si>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</si>
  <si>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</si>
  <si>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</si>
  <si>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</si>
  <si>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</si>
  <si>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</si>
  <si>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</si>
  <si>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</si>
  <si>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</si>
  <si>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</si>
  <si>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</si>
  <si>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</si>
  <si>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</si>
  <si>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</si>
  <si>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</si>
  <si>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</si>
  <si>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</si>
  <si>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</si>
  <si>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</si>
  <si>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</si>
  <si>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</si>
  <si>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</si>
  <si>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</si>
  <si>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</si>
  <si>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</si>
  <si>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</si>
  <si>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</si>
  <si>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</si>
  <si>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</si>
  <si>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</si>
  <si>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</si>
  <si>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</si>
  <si>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</si>
  <si>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</si>
  <si>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</si>
  <si>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</si>
  <si>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</si>
  <si>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</si>
  <si>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</si>
  <si>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</si>
  <si>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</si>
  <si>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</si>
  <si>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</si>
  <si>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</si>
  <si>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</si>
  <si>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</si>
  <si>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</si>
  <si>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</si>
  <si>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</si>
  <si>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</si>
  <si>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</si>
  <si>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</si>
  <si>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</si>
  <si>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</si>
  <si>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</si>
  <si>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</si>
  <si>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</si>
  <si>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</si>
  <si>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</si>
  <si>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</si>
  <si>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</si>
  <si>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</si>
  <si>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</si>
  <si>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</si>
  <si>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</si>
  <si>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</si>
  <si>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</si>
  <si>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</si>
  <si>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</si>
  <si>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</si>
  <si>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</si>
  <si>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</si>
  <si>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</si>
  <si>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</si>
  <si>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</si>
  <si>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</si>
  <si>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</si>
  <si>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</si>
  <si>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</si>
  <si>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</si>
  <si>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</si>
  <si>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</si>
  <si>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</si>
  <si>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</si>
  <si>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</si>
  <si>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</si>
  <si>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</si>
  <si>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</si>
  <si>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</si>
  <si>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</si>
  <si>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</si>
  <si>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</si>
  <si>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</si>
  <si>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</si>
  <si>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</si>
  <si>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</si>
  <si>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</si>
  <si>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</si>
  <si>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</si>
  <si>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</si>
  <si>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</si>
  <si>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</si>
  <si>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</si>
  <si>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</si>
  <si>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</si>
  <si>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</si>
  <si>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</si>
  <si>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</si>
  <si>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</si>
  <si>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</si>
  <si>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</si>
  <si>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</si>
  <si>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</si>
  <si>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</si>
  <si>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</si>
  <si>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</si>
  <si>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</si>
  <si>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</si>
  <si>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</si>
  <si>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</si>
  <si>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</si>
  <si>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</si>
  <si>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</si>
  <si>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</si>
  <si>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</si>
  <si>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</si>
  <si>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</si>
  <si>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</si>
  <si>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</si>
  <si>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</si>
  <si>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</si>
  <si>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</si>
  <si>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</si>
  <si>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</si>
  <si>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</si>
  <si>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</si>
  <si>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</si>
  <si>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</si>
  <si>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</si>
  <si>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</si>
  <si>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</si>
  <si>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</si>
  <si>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</si>
  <si>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</si>
  <si>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</si>
  <si>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</si>
  <si>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</si>
  <si>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</si>
  <si>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</si>
  <si>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</si>
  <si>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</si>
  <si>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</si>
  <si>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</si>
  <si>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</si>
  <si>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</si>
  <si>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</si>
  <si>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</si>
  <si>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</si>
  <si>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</si>
  <si>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</si>
  <si>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</si>
  <si>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</si>
  <si>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</si>
  <si>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</si>
  <si>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</si>
  <si>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</si>
  <si>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</si>
  <si>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</si>
  <si>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</si>
  <si>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</si>
  <si>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</si>
  <si>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</si>
  <si>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</si>
  <si>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</si>
  <si>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</si>
  <si>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</si>
  <si>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</si>
  <si>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</si>
  <si>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</si>
  <si>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</si>
  <si>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</si>
  <si>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</si>
  <si>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</si>
  <si>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</si>
  <si>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</si>
  <si>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</si>
  <si>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</si>
  <si>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</si>
  <si>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</si>
  <si>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</si>
  <si>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</si>
  <si>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</si>
  <si>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</si>
  <si>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</si>
  <si>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</si>
  <si>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</si>
  <si>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</si>
  <si>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</si>
  <si>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</si>
  <si>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</si>
  <si>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</si>
  <si>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</si>
  <si>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</si>
  <si>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</si>
  <si>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</si>
  <si>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</si>
  <si>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</si>
  <si>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</si>
  <si>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</si>
  <si>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</si>
  <si>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</si>
  <si>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</si>
  <si>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</si>
  <si>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</si>
  <si>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</si>
  <si>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</si>
  <si>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</si>
  <si>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</si>
  <si>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</si>
  <si>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</si>
  <si>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</si>
  <si>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</si>
  <si>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</si>
  <si>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</si>
  <si>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</si>
  <si>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</si>
  <si>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</si>
  <si>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</si>
  <si>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</si>
  <si>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</si>
  <si>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</si>
  <si>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</si>
  <si>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</si>
  <si>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</si>
  <si>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</si>
  <si>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</si>
  <si>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</si>
  <si>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</si>
  <si>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</si>
  <si>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</si>
  <si>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</si>
  <si>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</si>
  <si>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</si>
  <si>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</si>
  <si>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</si>
  <si>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</si>
  <si>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</si>
  <si>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</si>
  <si>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</si>
  <si>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</si>
  <si>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</si>
  <si>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</si>
  <si>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</si>
  <si>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</si>
  <si>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</si>
  <si>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</si>
  <si>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</si>
  <si>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</si>
  <si>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</si>
  <si>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</si>
  <si>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</si>
  <si>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</si>
  <si>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</si>
  <si>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</si>
  <si>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</si>
  <si>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</si>
  <si>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</si>
  <si>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</si>
  <si>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</si>
  <si>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</si>
  <si>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</si>
  <si>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</si>
  <si>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</si>
  <si>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</si>
  <si>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</si>
  <si>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</si>
  <si>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</si>
  <si>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</si>
  <si>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</si>
  <si>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</si>
  <si>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</si>
  <si>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</si>
  <si>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</si>
  <si>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</si>
  <si>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</si>
  <si>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</si>
  <si>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</si>
  <si>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</si>
  <si>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</si>
  <si>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</si>
  <si>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</si>
  <si>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</si>
  <si>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</si>
  <si>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</si>
  <si>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</si>
  <si>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</si>
  <si>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</si>
  <si>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</si>
  <si>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</si>
  <si>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</si>
  <si>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</si>
  <si>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</si>
  <si>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</si>
  <si>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</si>
  <si>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</si>
  <si>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</si>
  <si>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</si>
  <si>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</si>
  <si>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</si>
  <si>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</si>
  <si>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</si>
  <si>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</si>
  <si>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</si>
  <si>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</si>
  <si>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</si>
  <si>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</si>
  <si>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</si>
  <si>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</si>
  <si>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</si>
  <si>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</si>
  <si>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</si>
  <si>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</si>
  <si>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</si>
  <si>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</si>
  <si>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</si>
  <si>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</si>
  <si>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</si>
  <si>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</si>
  <si>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</si>
  <si>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</si>
  <si>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</si>
  <si>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</si>
  <si>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</si>
  <si>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</si>
  <si>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</si>
  <si>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</si>
  <si>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</si>
  <si>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</si>
  <si>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</si>
  <si>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</si>
  <si>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</si>
  <si>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</si>
  <si>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</si>
  <si>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</si>
  <si>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</si>
  <si>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</si>
  <si>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</si>
  <si>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</si>
  <si>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</si>
  <si>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</si>
  <si>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</si>
  <si>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</si>
  <si>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</si>
  <si>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</si>
  <si>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</si>
  <si>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</si>
  <si>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</si>
  <si>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</si>
  <si>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</si>
  <si>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</si>
  <si>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</si>
  <si>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</si>
  <si>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</si>
  <si>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</si>
  <si>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</si>
  <si>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</si>
  <si>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</si>
  <si>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</si>
  <si>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</si>
  <si>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</si>
  <si>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</si>
  <si>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</si>
  <si>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</si>
  <si>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</si>
  <si>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</si>
  <si>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</si>
  <si>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</si>
  <si>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</si>
  <si>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</si>
  <si>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</si>
  <si>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</si>
  <si>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</si>
  <si>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</si>
  <si>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</si>
  <si>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</si>
  <si>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</si>
  <si>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</si>
  <si>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</si>
  <si>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</si>
  <si>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</si>
  <si>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</si>
  <si>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</si>
  <si>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</si>
  <si>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</si>
  <si>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</si>
  <si>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</si>
  <si>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</si>
  <si>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</si>
  <si>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</si>
  <si>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</si>
  <si>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</si>
  <si>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</si>
  <si>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</si>
  <si>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</si>
  <si>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</si>
  <si>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</si>
  <si>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</si>
  <si>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</si>
  <si>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</si>
  <si>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</si>
  <si>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</si>
  <si>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</si>
  <si>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</si>
  <si>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</si>
  <si>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</si>
  <si>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</si>
  <si>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</si>
  <si>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</si>
  <si>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</si>
  <si>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</si>
  <si>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</si>
  <si>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</si>
  <si>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</si>
  <si>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</si>
  <si>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</si>
  <si>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</si>
  <si>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</si>
  <si>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</si>
  <si>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</si>
  <si>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</si>
  <si>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</si>
  <si>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</si>
  <si>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</si>
  <si>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</si>
  <si>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</si>
  <si>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</si>
  <si>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</si>
  <si>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</si>
  <si>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</si>
  <si>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</si>
  <si>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</si>
  <si>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</si>
  <si>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</si>
  <si>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</si>
  <si>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</si>
  <si>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</si>
  <si>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</si>
  <si>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</si>
  <si>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</si>
  <si>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</si>
  <si>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</si>
  <si>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</si>
  <si>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</si>
  <si>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</si>
  <si>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</si>
  <si>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</si>
  <si>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</si>
  <si>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</si>
  <si>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</si>
  <si>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</si>
  <si>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</si>
  <si>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</si>
  <si>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</si>
  <si>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</si>
  <si>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</si>
  <si>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</si>
  <si>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</si>
  <si>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</si>
  <si>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</si>
  <si>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</si>
  <si>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</si>
  <si>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</si>
  <si>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</si>
  <si>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</si>
  <si>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</si>
  <si>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</si>
  <si>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</si>
  <si>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</si>
  <si>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</si>
  <si>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</si>
  <si>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</si>
  <si>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</si>
  <si>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</si>
  <si>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</si>
  <si>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</si>
  <si>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</si>
  <si>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</si>
  <si>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</si>
  <si>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</si>
  <si>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</si>
  <si>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</si>
  <si>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</si>
  <si>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</si>
  <si>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</si>
  <si>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</si>
  <si>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</si>
  <si>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</si>
  <si>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</si>
  <si>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</si>
  <si>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</si>
  <si>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</si>
  <si>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</si>
  <si>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</si>
  <si>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</si>
  <si>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</si>
  <si>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</si>
  <si>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</si>
  <si>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</si>
  <si>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</si>
  <si>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</si>
  <si>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</si>
  <si>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</si>
  <si>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</si>
  <si>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</si>
  <si>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</si>
  <si>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</si>
  <si>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</si>
  <si>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</si>
  <si>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</si>
  <si>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</si>
  <si>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</si>
  <si>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</si>
  <si>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</si>
  <si>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</si>
  <si>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</si>
  <si>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</si>
  <si>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</si>
  <si>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</si>
  <si>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</si>
  <si>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</si>
  <si>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</si>
  <si>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</si>
  <si>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</si>
  <si>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</si>
  <si>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</si>
  <si>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</si>
  <si>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</si>
  <si>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</si>
  <si>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</si>
  <si>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</si>
  <si>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</si>
  <si>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</si>
  <si>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</si>
  <si>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</si>
  <si>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</si>
  <si>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</si>
  <si>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</si>
  <si>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</si>
  <si>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</si>
  <si>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</si>
  <si>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</si>
  <si>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</si>
  <si>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</si>
  <si>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</si>
  <si>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</si>
  <si>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</si>
  <si>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</si>
  <si>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</si>
  <si>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</si>
  <si>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</si>
  <si>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</si>
  <si>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</si>
  <si>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</si>
  <si>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</si>
  <si>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</si>
  <si>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</si>
  <si>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</si>
  <si>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</si>
  <si>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</si>
  <si>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</si>
  <si>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</si>
  <si>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</si>
  <si>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</si>
  <si>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</si>
  <si>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</si>
  <si>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</si>
  <si>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</si>
  <si>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</si>
  <si>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</si>
  <si>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</si>
  <si>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</si>
  <si>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</si>
  <si>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</si>
  <si>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</si>
  <si>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</si>
  <si>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</si>
  <si>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</si>
  <si>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</si>
  <si>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</si>
  <si>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</si>
  <si>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</si>
  <si>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</si>
  <si>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</si>
  <si>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</si>
  <si>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</si>
  <si>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</si>
  <si>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</si>
  <si>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</si>
  <si>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</si>
  <si>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</si>
  <si>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</si>
  <si>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</si>
  <si>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</si>
  <si>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</si>
  <si>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</si>
  <si>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</si>
  <si>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</si>
  <si>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</si>
  <si>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</si>
  <si>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</si>
  <si>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</si>
  <si>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</si>
  <si>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</si>
  <si>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</si>
  <si>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</si>
  <si>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</si>
  <si>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</si>
  <si>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</si>
  <si>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</si>
  <si>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</si>
  <si>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</si>
  <si>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</si>
  <si>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</si>
  <si>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</si>
  <si>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</si>
  <si>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</si>
  <si>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</si>
  <si>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</si>
  <si>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</si>
  <si>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</si>
  <si>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</si>
  <si>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</si>
  <si>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</si>
  <si>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</si>
  <si>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</si>
  <si>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</si>
  <si>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</si>
  <si>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</si>
  <si>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</si>
  <si>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</si>
  <si>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</si>
  <si>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</si>
  <si>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</si>
  <si>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</si>
  <si>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</si>
  <si>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</si>
  <si>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</si>
  <si>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</si>
  <si>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</si>
  <si>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</si>
  <si>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</si>
  <si>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</si>
  <si>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</si>
  <si>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</si>
  <si>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</si>
  <si>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</si>
  <si>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</si>
  <si>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</si>
  <si>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</si>
  <si>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</si>
  <si>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</si>
  <si>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</si>
  <si>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</si>
  <si>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</si>
  <si>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</si>
  <si>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</si>
  <si>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</si>
  <si>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</si>
  <si>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</si>
  <si>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</si>
  <si>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</si>
  <si>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</si>
  <si>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</si>
  <si>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</si>
  <si>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</si>
  <si>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</si>
  <si>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</si>
  <si>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</si>
  <si>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</si>
  <si>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</si>
  <si>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</si>
  <si>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</si>
  <si>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</si>
  <si>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</si>
  <si>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</si>
  <si>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</si>
  <si>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</si>
  <si>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</si>
  <si>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</si>
  <si>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</si>
  <si>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</si>
  <si>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</si>
  <si>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</si>
  <si>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</si>
  <si>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</si>
  <si>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</si>
  <si>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</si>
  <si>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</si>
  <si>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</si>
  <si>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</si>
  <si>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</si>
  <si>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</si>
  <si>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</si>
  <si>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</si>
  <si>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</si>
  <si>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</si>
  <si>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</si>
  <si>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</si>
  <si>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</si>
  <si>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</si>
  <si>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</si>
  <si>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</si>
  <si>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</si>
  <si>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</si>
  <si>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</si>
  <si>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</si>
  <si>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</si>
  <si>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</si>
  <si>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</si>
  <si>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</si>
  <si>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</si>
  <si>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</si>
  <si>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</si>
  <si>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</si>
  <si>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</si>
  <si>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</si>
  <si>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</si>
  <si>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</si>
  <si>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</si>
  <si>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</si>
  <si>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</si>
  <si>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</si>
  <si>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</si>
  <si>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</si>
  <si>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</si>
  <si>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</si>
  <si>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</si>
  <si>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</si>
  <si>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</si>
  <si>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</si>
  <si>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</si>
  <si>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</si>
  <si>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</si>
  <si>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</si>
  <si>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</si>
  <si>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</si>
  <si>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</si>
  <si>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</si>
  <si>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</si>
  <si>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</si>
  <si>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</si>
  <si>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</si>
  <si>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</si>
  <si>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</si>
  <si>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</si>
  <si>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</si>
  <si>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</si>
  <si>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</si>
  <si>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</si>
  <si>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</si>
  <si>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</si>
  <si>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</si>
  <si>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</si>
  <si>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</si>
  <si>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</si>
  <si>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</si>
  <si>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</si>
  <si>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</si>
  <si>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</si>
  <si>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</si>
  <si>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</si>
  <si>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</si>
  <si>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</si>
  <si>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</si>
  <si>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</si>
  <si>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</si>
  <si>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</si>
  <si>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</si>
  <si>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</si>
  <si>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</si>
  <si>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</si>
  <si>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</si>
  <si>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</si>
  <si>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</si>
  <si>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</si>
  <si>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</si>
  <si>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</si>
  <si>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</si>
  <si>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</si>
  <si>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</si>
  <si>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</si>
  <si>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</si>
  <si>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</si>
  <si>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</si>
  <si>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</si>
  <si>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</si>
  <si>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</si>
  <si>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</si>
  <si>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</si>
  <si>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</si>
  <si>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</si>
  <si>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</si>
  <si>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</si>
  <si>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</si>
  <si>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</si>
  <si>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</si>
  <si>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</si>
  <si>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</si>
  <si>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</si>
  <si>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</si>
  <si>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</si>
  <si>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</si>
  <si>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</si>
  <si>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</si>
  <si>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</si>
  <si>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</si>
  <si>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</si>
  <si>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</si>
  <si>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</si>
  <si>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</si>
  <si>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</si>
  <si>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</si>
  <si>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</si>
  <si>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</si>
  <si>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</si>
  <si>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</si>
  <si>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</si>
  <si>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</si>
  <si>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</si>
  <si>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</si>
  <si>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</si>
  <si>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</si>
  <si>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</si>
  <si>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</si>
  <si>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</si>
  <si>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</si>
  <si>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</si>
  <si>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</si>
  <si>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</si>
  <si>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</si>
  <si>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</si>
  <si>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</si>
  <si>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</si>
  <si>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</si>
  <si>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</si>
  <si>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</si>
  <si>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</si>
  <si>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</si>
  <si>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</si>
  <si>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</si>
  <si>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</si>
  <si>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</si>
  <si>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</si>
  <si>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</si>
  <si>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</si>
  <si>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</si>
  <si>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</si>
  <si>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</si>
  <si>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</si>
  <si>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</si>
  <si>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</si>
  <si>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</si>
  <si>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</si>
  <si>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</si>
  <si>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</si>
  <si>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</si>
  <si>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</si>
  <si>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</si>
  <si>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</si>
  <si>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</si>
  <si>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</si>
  <si>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</si>
  <si>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</si>
  <si>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</si>
  <si>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</si>
  <si>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</si>
  <si>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</si>
  <si>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</si>
  <si>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</si>
  <si>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</si>
  <si>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</si>
  <si>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</si>
  <si>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</si>
  <si>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</si>
  <si>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</si>
  <si>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</si>
  <si>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</si>
  <si>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</si>
  <si>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</si>
  <si>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</si>
  <si>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</si>
  <si>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</si>
  <si>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</si>
  <si>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</si>
  <si>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</si>
  <si>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</si>
  <si>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</si>
  <si>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</si>
  <si>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</si>
  <si>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</si>
  <si>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</si>
  <si>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</si>
  <si>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</si>
  <si>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</si>
  <si>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</si>
  <si>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</si>
  <si>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</si>
  <si>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</si>
  <si>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</si>
  <si>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</si>
  <si>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</si>
  <si>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</si>
  <si>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</si>
  <si>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</si>
  <si>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</si>
  <si>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</si>
  <si>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</si>
  <si>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</si>
  <si>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</si>
  <si>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</si>
  <si>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</si>
  <si>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</si>
  <si>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</si>
  <si>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</si>
  <si>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</si>
  <si>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</si>
  <si>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</si>
  <si>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</si>
  <si>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</si>
  <si>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</si>
  <si>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</si>
  <si>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</si>
  <si>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</si>
  <si>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</si>
  <si>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</si>
  <si>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</si>
  <si>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</si>
  <si>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</si>
  <si>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</si>
  <si>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</si>
  <si>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</si>
  <si>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</si>
  <si>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</si>
  <si>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</si>
  <si>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</si>
  <si>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</si>
  <si>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</si>
  <si>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</si>
  <si>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</si>
  <si>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</si>
  <si>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</si>
  <si>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</si>
  <si>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</si>
  <si>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</si>
  <si>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</si>
  <si>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</si>
  <si>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</si>
  <si>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</si>
  <si>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</si>
  <si>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</si>
  <si>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</si>
  <si>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</si>
  <si>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</si>
  <si>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</si>
  <si>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</si>
  <si>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</si>
  <si>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</si>
  <si>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</si>
  <si>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</si>
  <si>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</si>
  <si>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</si>
  <si>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</si>
  <si>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</si>
  <si>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</si>
  <si>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</si>
  <si>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</si>
  <si>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</si>
  <si>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</si>
  <si>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</si>
  <si>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</si>
  <si>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</si>
  <si>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</si>
  <si>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</si>
  <si>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</si>
  <si>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</si>
  <si>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</si>
  <si>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</si>
  <si>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</si>
  <si>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</si>
  <si>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</si>
  <si>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</si>
  <si>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</si>
  <si>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</si>
  <si>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</si>
  <si>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</si>
  <si>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</si>
  <si>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</si>
  <si>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</si>
  <si>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</si>
  <si>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</si>
  <si>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</si>
  <si>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</si>
  <si>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</si>
  <si>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</si>
  <si>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</si>
  <si>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</si>
  <si>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</si>
  <si>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</si>
  <si>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</si>
  <si>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</si>
  <si>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</si>
  <si>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</si>
  <si>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</si>
  <si>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</si>
  <si>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</si>
  <si>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</si>
  <si>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</si>
  <si>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</si>
  <si>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</si>
  <si>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</si>
  <si>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</si>
  <si>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</si>
  <si>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</si>
  <si>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</si>
  <si>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</si>
  <si>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</si>
  <si>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</si>
  <si>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</si>
  <si>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</si>
  <si>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</si>
  <si>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</si>
  <si>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</si>
  <si>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</si>
  <si>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</si>
  <si>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</si>
  <si>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</si>
  <si>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</si>
  <si>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</si>
  <si>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</si>
  <si>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</si>
  <si>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</si>
  <si>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</si>
  <si>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</si>
  <si>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</si>
  <si>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</si>
  <si>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</si>
  <si>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</si>
  <si>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</si>
  <si>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</si>
  <si>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</si>
  <si>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</si>
  <si>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</si>
  <si>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</si>
  <si>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</si>
  <si>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</si>
  <si>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</si>
  <si>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</si>
  <si>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</si>
  <si>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</si>
  <si>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</si>
  <si>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</si>
  <si>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</si>
  <si>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</si>
  <si>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</si>
  <si>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</si>
  <si>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</si>
  <si>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</si>
  <si>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</si>
  <si>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</si>
  <si>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</si>
  <si>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</si>
  <si>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</si>
  <si>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</si>
  <si>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</si>
  <si>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</si>
  <si>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</si>
  <si>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</si>
  <si>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</si>
  <si>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</si>
  <si>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</si>
  <si>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</si>
  <si>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</si>
  <si>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</si>
  <si>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</si>
  <si>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</si>
  <si>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</si>
  <si>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</si>
  <si>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</si>
  <si>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</si>
  <si>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</si>
  <si>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</si>
  <si>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</si>
  <si>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</si>
  <si>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</si>
  <si>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</si>
  <si>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</si>
  <si>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</si>
  <si>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</si>
  <si>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</si>
  <si>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</si>
  <si>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</si>
  <si>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</si>
  <si>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</si>
  <si>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</si>
  <si>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</si>
  <si>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</si>
  <si>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</si>
  <si>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</si>
  <si>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</si>
  <si>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</si>
  <si>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</si>
  <si>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</si>
  <si>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</si>
  <si>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</si>
  <si>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</si>
  <si>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</si>
  <si>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</si>
  <si>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</si>
  <si>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</si>
  <si>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</si>
  <si>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</si>
  <si>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</si>
  <si>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</si>
  <si>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</si>
  <si>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</si>
  <si>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</si>
  <si>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</si>
  <si>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</si>
  <si>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</si>
  <si>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</si>
  <si>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</si>
  <si>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</si>
  <si>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</si>
  <si>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</si>
  <si>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</si>
  <si>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</si>
  <si>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</si>
  <si>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</si>
  <si>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</si>
  <si>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</si>
  <si>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</si>
  <si>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</si>
  <si>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</si>
  <si>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</si>
  <si>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</si>
  <si>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</si>
  <si>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</si>
  <si>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</si>
  <si>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</si>
  <si>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</si>
  <si>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</si>
  <si>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</si>
  <si>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</si>
  <si>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</si>
  <si>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</si>
  <si>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</si>
  <si>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</si>
  <si>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</si>
  <si>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</si>
  <si>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</si>
  <si>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</si>
  <si>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</si>
  <si>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</si>
  <si>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</si>
  <si>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</si>
  <si>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</si>
  <si>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</si>
  <si>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</si>
  <si>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</si>
  <si>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</si>
  <si>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</si>
  <si>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</si>
  <si>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</si>
  <si>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</si>
  <si>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</si>
  <si>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</si>
  <si>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</si>
  <si>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</si>
  <si>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</si>
  <si>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</si>
  <si>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</si>
  <si>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</si>
  <si>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</si>
  <si>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</si>
  <si>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</si>
  <si>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</si>
  <si>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</si>
  <si>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</si>
  <si>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</si>
  <si>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</si>
  <si>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</si>
  <si>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</si>
  <si>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</si>
  <si>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</si>
  <si>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</si>
  <si>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</si>
  <si>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</si>
  <si>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</si>
  <si>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</si>
  <si>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</si>
  <si>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</si>
  <si>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</si>
  <si>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</si>
  <si>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</si>
  <si>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</si>
  <si>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</si>
  <si>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</si>
  <si>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</si>
  <si>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</si>
  <si>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</si>
  <si>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</si>
  <si>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</si>
  <si>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</si>
  <si>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</si>
  <si>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</si>
  <si>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</si>
  <si>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</si>
  <si>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</si>
  <si>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</si>
  <si>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</si>
  <si>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</si>
  <si>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</si>
  <si>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</si>
  <si>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</si>
  <si>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</si>
  <si>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</si>
  <si>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</si>
  <si>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</si>
  <si>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</si>
  <si>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</si>
  <si>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</si>
  <si>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</si>
  <si>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</si>
  <si>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</si>
  <si>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</si>
  <si>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</si>
  <si>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</si>
  <si>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</si>
  <si>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</si>
  <si>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</si>
  <si>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</si>
  <si>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</si>
  <si>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</si>
  <si>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</si>
  <si>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</si>
  <si>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</si>
  <si>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</si>
  <si>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</si>
  <si>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</si>
  <si>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</si>
  <si>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</si>
  <si>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</si>
  <si>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</si>
  <si>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</si>
  <si>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</si>
  <si>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</si>
  <si>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</si>
  <si>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</si>
  <si>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</si>
  <si>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</si>
  <si>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</si>
  <si>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</si>
  <si>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</si>
  <si>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</si>
  <si>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</si>
  <si>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</si>
  <si>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</si>
  <si>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</si>
  <si>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</si>
  <si>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</si>
  <si>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</si>
  <si>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</si>
  <si>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</si>
  <si>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</si>
  <si>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</si>
  <si>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</si>
  <si>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</si>
  <si>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</si>
  <si>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</si>
  <si>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</si>
  <si>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</si>
  <si>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</si>
  <si>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</si>
  <si>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</si>
  <si>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</si>
  <si>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</si>
  <si>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</si>
  <si>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</si>
  <si>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</si>
  <si>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</si>
  <si>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</si>
  <si>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</si>
  <si>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</si>
  <si>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</si>
  <si>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</si>
  <si>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</si>
  <si>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</si>
  <si>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</si>
  <si>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</si>
  <si>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</si>
  <si>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</si>
  <si>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</si>
  <si>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</si>
  <si>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</si>
  <si>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</si>
  <si>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</si>
  <si>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</si>
  <si>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</si>
  <si>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</si>
  <si>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</si>
  <si>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</si>
  <si>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</si>
  <si>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</si>
  <si>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</si>
  <si>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</si>
  <si>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</si>
  <si>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</si>
  <si>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</si>
  <si>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</si>
  <si>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</si>
  <si>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</si>
  <si>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</si>
  <si>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</si>
  <si>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</si>
  <si>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</si>
  <si>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</si>
  <si>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</si>
  <si>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</si>
  <si>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</si>
  <si>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</si>
  <si>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</si>
  <si>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</si>
  <si>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</si>
  <si>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</si>
  <si>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</si>
  <si>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</si>
  <si>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</si>
  <si>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</si>
  <si>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</si>
  <si>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</si>
  <si>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</si>
  <si>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</si>
  <si>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</si>
  <si>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</si>
  <si>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</si>
  <si>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</si>
  <si>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</si>
  <si>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</si>
  <si>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</si>
  <si>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</si>
  <si>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</si>
  <si>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</si>
  <si>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</si>
  <si>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</si>
  <si>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</si>
  <si>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</si>
  <si>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</si>
  <si>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</si>
  <si>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</si>
  <si>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</si>
  <si>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</si>
  <si>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</si>
  <si>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</si>
  <si>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</si>
  <si>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</si>
  <si>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</si>
  <si>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</si>
  <si>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</si>
  <si>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</si>
  <si>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</si>
  <si>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</si>
  <si>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</si>
  <si>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</si>
  <si>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</si>
  <si>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</si>
  <si>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</si>
  <si>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</si>
  <si>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</si>
  <si>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</si>
  <si>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</si>
  <si>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</si>
  <si>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</si>
  <si>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</si>
  <si>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</si>
  <si>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</si>
  <si>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</si>
  <si>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</si>
  <si>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</si>
  <si>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</si>
  <si>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</si>
  <si>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</si>
  <si>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</si>
  <si>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</si>
  <si>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</si>
  <si>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</si>
  <si>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</si>
  <si>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</si>
  <si>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</si>
  <si>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</si>
  <si>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</si>
  <si>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</si>
  <si>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</si>
  <si>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</si>
  <si>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</si>
  <si>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</si>
  <si>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</si>
  <si>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</si>
  <si>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</si>
  <si>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</si>
  <si>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</si>
  <si>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</si>
  <si>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</si>
  <si>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</si>
  <si>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</si>
  <si>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</si>
  <si>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</si>
  <si>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</si>
  <si>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</si>
  <si>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</si>
  <si>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</si>
  <si>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</si>
  <si>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</si>
  <si>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</si>
  <si>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</si>
  <si>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</si>
  <si>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</si>
  <si>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</si>
  <si>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</si>
  <si>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</si>
  <si>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</si>
  <si>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</si>
  <si>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</si>
  <si>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</si>
  <si>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</si>
  <si>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</si>
  <si>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</si>
  <si>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</si>
  <si>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</si>
  <si>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</si>
  <si>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</si>
  <si>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</si>
  <si>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</si>
  <si>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</si>
  <si>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</si>
  <si>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</si>
  <si>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</si>
  <si>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</si>
  <si>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</si>
  <si>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</si>
  <si>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</si>
  <si>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</si>
  <si>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</si>
  <si>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</si>
  <si>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</si>
  <si>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</si>
  <si>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</si>
  <si>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</si>
  <si>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</si>
  <si>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</si>
  <si>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</si>
  <si>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</si>
  <si>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</si>
  <si>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</si>
  <si>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</si>
  <si>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</si>
  <si>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</si>
  <si>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</si>
  <si>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</si>
  <si>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</si>
  <si>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</si>
  <si>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</si>
  <si>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</si>
  <si>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</si>
  <si>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</si>
  <si>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</si>
  <si>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</si>
  <si>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</si>
  <si>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</si>
  <si>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</si>
  <si>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</si>
  <si>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</si>
  <si>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</si>
  <si>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</si>
  <si>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</si>
  <si>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</si>
  <si>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</si>
  <si>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</si>
  <si>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</si>
  <si>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</si>
  <si>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</si>
  <si>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</si>
  <si>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</si>
  <si>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</si>
  <si>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</si>
  <si>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</si>
  <si>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</si>
  <si>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</si>
  <si>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</si>
  <si>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</si>
  <si>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</si>
  <si>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</si>
  <si>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</si>
  <si>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</si>
  <si>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</si>
  <si>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</si>
  <si>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</si>
  <si>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</si>
  <si>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</si>
  <si>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</si>
  <si>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</si>
  <si>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</si>
  <si>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</si>
  <si>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</si>
  <si>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</si>
  <si>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</si>
  <si>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</si>
  <si>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</si>
  <si>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</si>
  <si>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</si>
  <si>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</si>
  <si>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</si>
  <si>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</si>
  <si>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</si>
  <si>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</si>
  <si>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</si>
  <si>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</si>
  <si>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</si>
  <si>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</si>
  <si>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</si>
  <si>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</si>
  <si>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</si>
  <si>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</si>
  <si>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</si>
  <si>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</si>
  <si>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</si>
  <si>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</si>
  <si>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</si>
  <si>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</si>
  <si>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</si>
  <si>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</si>
  <si>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</si>
  <si>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</si>
  <si>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</si>
  <si>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</si>
  <si>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</si>
  <si>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</si>
  <si>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</si>
  <si>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</si>
  <si>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</si>
  <si>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</si>
  <si>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</si>
  <si>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</si>
  <si>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</si>
  <si>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</si>
  <si>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</si>
  <si>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</si>
  <si>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</si>
  <si>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</si>
  <si>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</si>
  <si>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</si>
  <si>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</si>
  <si>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</si>
  <si>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</si>
  <si>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</si>
  <si>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</si>
  <si>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</si>
  <si>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</si>
  <si>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</si>
  <si>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</si>
  <si>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</si>
  <si>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</si>
  <si>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</si>
  <si>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</si>
  <si>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</si>
  <si>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</si>
  <si>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</si>
  <si>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</si>
  <si>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</si>
  <si>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</si>
  <si>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</si>
  <si>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</si>
  <si>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</si>
  <si>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</si>
  <si>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</si>
  <si>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</si>
  <si>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</si>
  <si>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</si>
  <si>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</si>
  <si>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</si>
  <si>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</si>
  <si>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</si>
  <si>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</si>
  <si>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</si>
  <si>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</si>
  <si>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</si>
  <si>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</si>
  <si>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</si>
  <si>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</si>
  <si>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</si>
  <si>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</si>
  <si>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</si>
  <si>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</si>
  <si>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</si>
  <si>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</si>
  <si>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</si>
  <si>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</si>
  <si>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</si>
  <si>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</si>
  <si>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</si>
  <si>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</si>
  <si>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</si>
  <si>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</si>
  <si>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</si>
  <si>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</si>
  <si>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</si>
  <si>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</si>
  <si>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</si>
  <si>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</si>
  <si>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</si>
  <si>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</si>
  <si>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</si>
  <si>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</si>
  <si>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</si>
  <si>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</si>
  <si>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</si>
  <si>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</si>
  <si>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</si>
  <si>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</si>
  <si>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</si>
  <si>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</si>
  <si>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</si>
  <si>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</si>
  <si>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</si>
  <si>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</si>
  <si>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</si>
  <si>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</si>
  <si>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</si>
  <si>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</si>
  <si>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</si>
  <si>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</si>
  <si>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</si>
  <si>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</si>
  <si>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</si>
  <si>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</si>
  <si>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</si>
  <si>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</si>
  <si>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</si>
  <si>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</si>
  <si>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</si>
  <si>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</si>
  <si>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</si>
  <si>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</si>
  <si>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</si>
  <si>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</si>
  <si>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</si>
  <si>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</si>
  <si>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</si>
  <si>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</si>
  <si>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</si>
  <si>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</si>
  <si>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</si>
  <si>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</si>
  <si>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</si>
  <si>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</si>
  <si>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</si>
  <si>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</si>
  <si>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</si>
  <si>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</si>
  <si>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</si>
  <si>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</si>
  <si>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</si>
  <si>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</si>
  <si>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</si>
  <si>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</si>
  <si>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</si>
  <si>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</si>
  <si>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</si>
  <si>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</si>
  <si>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</si>
  <si>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</si>
  <si>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</si>
  <si>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</si>
  <si>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</si>
  <si>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</si>
  <si>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</si>
  <si>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</si>
  <si>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</si>
  <si>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</si>
  <si>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</si>
  <si>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</si>
  <si>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</si>
  <si>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</si>
  <si>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</si>
  <si>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</si>
  <si>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</si>
  <si>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</si>
  <si>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</si>
  <si>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</si>
  <si>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</si>
  <si>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</si>
  <si>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</si>
  <si>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</si>
  <si>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</si>
  <si>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</si>
  <si>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</si>
  <si>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</si>
  <si>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</si>
  <si>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</si>
  <si>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</si>
  <si>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</si>
  <si>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</si>
  <si>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</si>
  <si>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</si>
  <si>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</si>
  <si>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</si>
  <si>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</si>
  <si>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</si>
  <si>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</si>
  <si>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</si>
  <si>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</si>
  <si>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</si>
  <si>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</si>
  <si>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</si>
  <si>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</si>
  <si>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</si>
  <si>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</si>
  <si>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</si>
  <si>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</si>
  <si>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</si>
  <si>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</si>
  <si>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</si>
  <si>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</si>
  <si>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</si>
  <si>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</si>
  <si>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</si>
  <si>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</si>
  <si>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</si>
  <si>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</si>
  <si>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</si>
  <si>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</si>
  <si>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</si>
  <si>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</si>
  <si>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</si>
  <si>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</si>
  <si>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</si>
  <si>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</si>
  <si>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</si>
  <si>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</si>
  <si>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</si>
  <si>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</si>
  <si>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</si>
  <si>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</si>
  <si>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</si>
  <si>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</si>
  <si>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</si>
  <si>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</si>
  <si>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</si>
  <si>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</si>
  <si>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</si>
  <si>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</si>
  <si>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</si>
  <si>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</si>
  <si>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</si>
  <si>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</si>
  <si>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</si>
  <si>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</si>
  <si>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</si>
  <si>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</si>
  <si>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</si>
  <si>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</si>
  <si>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</si>
  <si>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</si>
  <si>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</si>
  <si>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</si>
  <si>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</si>
  <si>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</si>
  <si>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</si>
  <si>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</si>
  <si>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</si>
  <si>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</si>
  <si>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</si>
  <si>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</si>
  <si>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</si>
  <si>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</si>
  <si>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</si>
  <si>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</si>
  <si>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</si>
  <si>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</si>
  <si>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</si>
  <si>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</si>
  <si>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</si>
  <si>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</si>
  <si>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</si>
  <si>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</si>
  <si>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</si>
  <si>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</si>
  <si>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</si>
  <si>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</si>
  <si>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</si>
  <si>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</si>
  <si>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</si>
  <si>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</si>
  <si>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</si>
  <si>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</si>
  <si>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</si>
  <si>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</si>
  <si>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</si>
  <si>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</si>
  <si>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</si>
  <si>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</si>
  <si>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</si>
  <si>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</si>
  <si>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</si>
  <si>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</si>
  <si>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</si>
  <si>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</si>
  <si>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</si>
  <si>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</si>
  <si>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</si>
  <si>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</si>
  <si>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</si>
  <si>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</si>
  <si>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</si>
  <si>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</si>
  <si>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</si>
  <si>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</si>
  <si>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</si>
  <si>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</si>
  <si>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</si>
  <si>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</si>
  <si>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</si>
  <si>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</si>
  <si>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</si>
  <si>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</si>
  <si>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</si>
  <si>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</si>
  <si>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</si>
  <si>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</si>
  <si>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</si>
  <si>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</si>
  <si>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</si>
  <si>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</si>
  <si>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</si>
  <si>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</si>
  <si>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</si>
  <si>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</si>
  <si>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</si>
  <si>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</si>
  <si>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</si>
  <si>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</si>
  <si>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</si>
  <si>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</si>
  <si>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</si>
  <si>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</si>
  <si>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</si>
  <si>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</si>
  <si>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</si>
  <si>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</si>
  <si>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</si>
  <si>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</si>
  <si>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</si>
  <si>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</si>
  <si>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</si>
  <si>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</si>
  <si>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</si>
  <si>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</si>
  <si>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</si>
  <si>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</si>
  <si>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</si>
  <si>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</si>
  <si>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</si>
  <si>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</si>
  <si>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</si>
  <si>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</si>
  <si>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</si>
  <si>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</si>
  <si>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</si>
  <si>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</si>
  <si>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</si>
  <si>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</si>
  <si>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</si>
  <si>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</si>
  <si>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</si>
  <si>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</si>
  <si>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</si>
  <si>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</si>
  <si>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</si>
  <si>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</si>
  <si>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</si>
  <si>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</si>
  <si>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</si>
  <si>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</si>
  <si>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</si>
  <si>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</si>
  <si>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</si>
  <si>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</si>
  <si>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</si>
  <si>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</si>
  <si>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</si>
  <si>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</si>
  <si>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</si>
  <si>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</si>
  <si>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</si>
  <si>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</si>
  <si>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</si>
  <si>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</si>
  <si>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</si>
  <si>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</si>
  <si>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</si>
  <si>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</si>
  <si>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</si>
  <si>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</si>
  <si>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</si>
  <si>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</si>
  <si>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</si>
  <si>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</si>
  <si>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</si>
  <si>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</si>
  <si>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</si>
  <si>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</si>
  <si>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</si>
  <si>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</si>
  <si>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</si>
  <si>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</si>
  <si>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</si>
  <si>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</si>
  <si>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</si>
  <si>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</si>
  <si>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</si>
  <si>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</si>
  <si>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</si>
  <si>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</si>
  <si>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</si>
  <si>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</si>
  <si>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</si>
  <si>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</si>
  <si>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</si>
  <si>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</si>
  <si>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</si>
  <si>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</si>
  <si>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</si>
  <si>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</si>
  <si>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</si>
  <si>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</si>
  <si>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</si>
  <si>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</si>
  <si>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</si>
  <si>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</si>
  <si>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</si>
  <si>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</si>
  <si>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</si>
  <si>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</si>
  <si>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</si>
  <si>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</si>
  <si>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</si>
  <si>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</si>
  <si>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</si>
  <si>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</si>
  <si>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</si>
  <si>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</si>
  <si>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</si>
  <si>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</si>
  <si>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</si>
  <si>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</si>
  <si>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</si>
  <si>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</si>
  <si>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</si>
  <si>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</si>
  <si>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</si>
  <si>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</si>
  <si>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</si>
  <si>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</si>
  <si>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</si>
  <si>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</si>
  <si>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</si>
  <si>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</si>
  <si>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</si>
  <si>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</si>
  <si>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</si>
  <si>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</si>
  <si>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</si>
  <si>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</si>
  <si>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</si>
  <si>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</si>
  <si>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</si>
  <si>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</si>
  <si>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</si>
  <si>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</si>
  <si>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</si>
  <si>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</si>
  <si>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</si>
  <si>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</si>
  <si>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</si>
  <si>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</si>
  <si>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</si>
  <si>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</si>
  <si>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</si>
  <si>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</si>
  <si>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</si>
  <si>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</si>
  <si>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</si>
  <si>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</si>
  <si>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</si>
  <si>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</si>
  <si>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</si>
  <si>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</si>
  <si>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</si>
  <si>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</si>
  <si>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</si>
  <si>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</si>
  <si>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</si>
  <si>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</si>
  <si>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</si>
  <si>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</si>
  <si>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</si>
  <si>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</si>
  <si>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</si>
  <si>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</si>
  <si>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</si>
  <si>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</si>
  <si>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</si>
  <si>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</si>
  <si>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</si>
  <si>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</si>
  <si>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</si>
  <si>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</si>
  <si>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</si>
  <si>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</si>
  <si>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</si>
  <si>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</si>
  <si>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</si>
  <si>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</si>
  <si>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</si>
  <si>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</si>
  <si>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</si>
  <si>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</si>
  <si>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</si>
  <si>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</si>
  <si>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</si>
  <si>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</si>
  <si>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</si>
  <si>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</si>
  <si>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</si>
  <si>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</si>
  <si>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</si>
  <si>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</si>
  <si>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</si>
  <si>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</si>
  <si>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</si>
  <si>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</si>
  <si>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</si>
  <si>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</si>
  <si>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</si>
  <si>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</si>
  <si>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</si>
  <si>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</si>
  <si>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</si>
  <si>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</si>
  <si>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</si>
  <si>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</si>
  <si>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</si>
  <si>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</si>
  <si>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</si>
  <si>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</si>
  <si>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</si>
  <si>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</si>
  <si>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</si>
  <si>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</si>
  <si>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</si>
  <si>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</si>
  <si>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</si>
  <si>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</si>
  <si>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</si>
  <si>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</si>
  <si>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</si>
  <si>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</si>
  <si>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</si>
  <si>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</si>
  <si>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</si>
  <si>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</si>
  <si>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</si>
  <si>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</si>
  <si>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</si>
  <si>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</si>
  <si>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</si>
  <si>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</si>
  <si>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</si>
  <si>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</si>
  <si>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</si>
  <si>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</si>
  <si>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</si>
  <si>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</si>
  <si>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</si>
  <si>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</si>
  <si>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</si>
  <si>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</si>
  <si>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</si>
  <si>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</si>
  <si>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</si>
  <si>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</si>
  <si>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</si>
  <si>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</si>
  <si>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</si>
  <si>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</si>
  <si>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</si>
  <si>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</si>
  <si>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</si>
  <si>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</si>
  <si>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</si>
  <si>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</si>
  <si>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</si>
  <si>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</si>
  <si>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</si>
  <si>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</si>
  <si>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</si>
  <si>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</si>
  <si>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</si>
  <si>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</si>
  <si>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</si>
  <si>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</si>
  <si>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</si>
  <si>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</si>
  <si>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</si>
  <si>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</si>
  <si>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</si>
  <si>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</si>
  <si>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</si>
  <si>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</si>
  <si>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</si>
  <si>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</si>
  <si>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</si>
  <si>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</si>
  <si>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</si>
  <si>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</si>
  <si>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</si>
  <si>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</si>
  <si>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</si>
  <si>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</si>
  <si>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</si>
  <si>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</si>
  <si>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</si>
  <si>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</si>
  <si>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</si>
  <si>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</si>
  <si>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</si>
  <si>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</si>
  <si>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</si>
  <si>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</si>
  <si>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</si>
  <si>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</si>
  <si>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</si>
  <si>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</si>
  <si>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</si>
  <si>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</si>
  <si>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</si>
  <si>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</si>
  <si>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</si>
  <si>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</si>
  <si>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</si>
  <si>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</si>
  <si>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</si>
  <si>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</si>
  <si>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</si>
  <si>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</si>
  <si>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</si>
  <si>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</si>
  <si>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</si>
  <si>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</si>
  <si>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</si>
  <si>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</si>
  <si>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</si>
  <si>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</si>
  <si>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</si>
  <si>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</si>
  <si>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</si>
  <si>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</si>
  <si>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</si>
  <si>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</si>
  <si>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</si>
  <si>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</si>
  <si>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</si>
  <si>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</si>
  <si>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</si>
  <si>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</si>
  <si>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</si>
  <si>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</si>
  <si>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</si>
  <si>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</si>
  <si>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</si>
  <si>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</si>
  <si>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</si>
  <si>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</si>
  <si>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</si>
  <si>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</si>
  <si>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</si>
  <si>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</si>
  <si>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</si>
  <si>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</si>
  <si>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</si>
  <si>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</si>
  <si>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</si>
  <si>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</si>
  <si>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</si>
  <si>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</si>
  <si>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</si>
  <si>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</si>
  <si>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</si>
  <si>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</si>
  <si>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</si>
  <si>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</si>
  <si>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</si>
  <si>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</si>
  <si>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</si>
  <si>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</si>
  <si>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</si>
  <si>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</si>
  <si>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</si>
  <si>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</si>
  <si>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</si>
  <si>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</si>
  <si>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</si>
  <si>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</si>
  <si>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</si>
  <si>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</si>
  <si>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</si>
  <si>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</si>
  <si>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</si>
  <si>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</si>
  <si>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</si>
  <si>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</si>
  <si>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</si>
  <si>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</si>
  <si>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</si>
  <si>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</si>
  <si>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</si>
  <si>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</si>
  <si>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</si>
  <si>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</si>
  <si>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</si>
  <si>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</si>
  <si>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</si>
  <si>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</si>
  <si>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</si>
  <si>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</si>
  <si>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</si>
  <si>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</si>
  <si>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</si>
  <si>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</si>
  <si>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</si>
  <si>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</si>
  <si>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</si>
  <si>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</si>
  <si>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</si>
  <si>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</si>
  <si>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</si>
  <si>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</si>
  <si>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</si>
  <si>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</si>
  <si>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</si>
  <si>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</si>
  <si>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</si>
  <si>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</si>
  <si>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</si>
  <si>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</si>
  <si>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</si>
  <si>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</si>
  <si>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</si>
  <si>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</si>
  <si>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</si>
  <si>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</si>
  <si>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</si>
  <si>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</si>
  <si>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</si>
  <si>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</si>
  <si>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</si>
  <si>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</si>
  <si>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</si>
  <si>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</si>
  <si>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</si>
  <si>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</si>
  <si>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</si>
  <si>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</si>
  <si>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</si>
  <si>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</si>
  <si>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</si>
  <si>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</si>
  <si>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</si>
  <si>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</si>
  <si>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</si>
  <si>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</si>
  <si>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</si>
  <si>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</si>
  <si>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</si>
  <si>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</si>
  <si>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</si>
  <si>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</si>
  <si>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</si>
  <si>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</si>
  <si>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</si>
  <si>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</si>
  <si>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</si>
  <si>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</si>
  <si>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</si>
  <si>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</si>
  <si>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</si>
  <si>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</si>
  <si>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</si>
  <si>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</si>
  <si>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</si>
  <si>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</si>
  <si>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</si>
  <si>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</si>
  <si>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</si>
  <si>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</si>
  <si>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</si>
  <si>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</si>
  <si>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</si>
  <si>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</si>
  <si>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</si>
  <si>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</si>
  <si>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</si>
  <si>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</si>
  <si>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</si>
  <si>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</si>
  <si>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</si>
  <si>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</si>
  <si>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</si>
  <si>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</si>
  <si>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</si>
  <si>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</si>
  <si>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</si>
  <si>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</si>
  <si>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</si>
  <si>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</si>
  <si>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</si>
  <si>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</si>
  <si>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</si>
  <si>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</si>
  <si>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</si>
  <si>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</si>
  <si>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</si>
  <si>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</si>
  <si>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</si>
  <si>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</si>
  <si>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</si>
  <si>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</si>
  <si>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</si>
  <si>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</si>
  <si>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</si>
  <si>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</si>
  <si>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</si>
  <si>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</si>
  <si>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</si>
  <si>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</si>
  <si>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</si>
  <si>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</si>
  <si>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</si>
  <si>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</si>
  <si>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</si>
  <si>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</si>
  <si>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</si>
  <si>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</si>
  <si>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</si>
  <si>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</si>
  <si>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</si>
  <si>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</si>
  <si>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</si>
  <si>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</si>
  <si>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</si>
  <si>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</si>
  <si>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</si>
  <si>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</si>
  <si>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</si>
  <si>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</si>
  <si>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</si>
  <si>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</si>
  <si>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</si>
  <si>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</si>
  <si>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</si>
  <si>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</si>
  <si>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</si>
  <si>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</si>
  <si>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</si>
  <si>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</si>
  <si>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</si>
  <si>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</si>
  <si>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</si>
  <si>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</si>
  <si>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</si>
  <si>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</si>
  <si>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</si>
  <si>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</si>
  <si>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</si>
  <si>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</si>
  <si>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</si>
  <si>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</si>
  <si>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</si>
  <si>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</si>
  <si>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</si>
  <si>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</si>
  <si>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</si>
  <si>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</si>
  <si>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</si>
  <si>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</si>
  <si>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</si>
  <si>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</si>
  <si>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</si>
  <si>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</si>
  <si>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</si>
  <si>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</si>
  <si>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</si>
  <si>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</si>
  <si>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</si>
  <si>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</si>
  <si>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</si>
  <si>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</si>
  <si>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</si>
  <si>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</si>
  <si>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</si>
  <si>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</si>
  <si>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</si>
  <si>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</si>
  <si>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</si>
  <si>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</si>
  <si>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</si>
  <si>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</si>
  <si>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</si>
  <si>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</si>
  <si>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</si>
  <si>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</si>
  <si>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</si>
  <si>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</si>
  <si>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</si>
  <si>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</si>
  <si>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</si>
  <si>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</si>
  <si>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</si>
  <si>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</si>
  <si>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</si>
  <si>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</si>
  <si>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</si>
  <si>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</si>
  <si>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</si>
  <si>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</si>
  <si>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</si>
  <si>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</si>
  <si>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</si>
  <si>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</si>
  <si>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</si>
  <si>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</si>
  <si>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</si>
  <si>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</si>
  <si>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</si>
  <si>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</si>
  <si>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</si>
  <si>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</si>
  <si>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</si>
  <si>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</si>
  <si>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</si>
  <si>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</si>
  <si>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</si>
  <si>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</si>
  <si>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</si>
  <si>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</si>
  <si>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</si>
  <si>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</si>
  <si>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</si>
  <si>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</si>
  <si>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</si>
  <si>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</si>
  <si>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</si>
  <si>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</si>
  <si>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</si>
  <si>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</si>
  <si>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</si>
  <si>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</si>
  <si>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</si>
  <si>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</si>
  <si>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</si>
  <si>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</si>
  <si>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</si>
  <si>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</si>
  <si>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</si>
  <si>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</si>
  <si>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</si>
  <si>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</si>
  <si>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</si>
  <si>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</si>
  <si>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</si>
  <si>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</si>
  <si>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</si>
  <si>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</si>
  <si>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</si>
  <si>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</si>
  <si>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</si>
  <si>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</si>
  <si>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</si>
  <si>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</si>
  <si>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</si>
  <si>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</si>
  <si>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</si>
  <si>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</si>
  <si>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</si>
  <si>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</si>
  <si>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</si>
  <si>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</si>
  <si>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</si>
  <si>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</si>
  <si>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</si>
  <si>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</si>
  <si>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</si>
  <si>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</si>
  <si>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</si>
  <si>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</si>
  <si>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</si>
  <si>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</si>
  <si>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</si>
  <si>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</si>
  <si>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</si>
  <si>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</si>
  <si>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</si>
  <si>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</si>
  <si>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</si>
  <si>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</si>
  <si>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</si>
  <si>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</si>
  <si>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</si>
  <si>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</si>
  <si>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</si>
  <si>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</si>
  <si>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</si>
  <si>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</si>
  <si>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</si>
  <si>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</si>
  <si>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</si>
  <si>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</si>
  <si>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</si>
  <si>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</si>
  <si>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</si>
  <si>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</si>
  <si>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</si>
  <si>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</si>
  <si>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</si>
  <si>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</si>
  <si>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</si>
  <si>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</si>
  <si>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</si>
  <si>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</si>
  <si>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</si>
  <si>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</si>
  <si>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</si>
  <si>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</si>
  <si>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</si>
  <si>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</si>
  <si>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</si>
  <si>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</si>
  <si>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</si>
  <si>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</si>
  <si>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</si>
  <si>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</si>
  <si>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</si>
  <si>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</si>
  <si>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</si>
  <si>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</si>
  <si>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</si>
  <si>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</si>
  <si>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</si>
  <si>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</si>
  <si>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</si>
  <si>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</si>
  <si>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</si>
  <si>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</si>
  <si>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</si>
  <si>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</si>
  <si>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</si>
  <si>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</si>
  <si>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</si>
  <si>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</si>
  <si>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</si>
  <si>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</si>
  <si>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</si>
  <si>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</si>
  <si>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</si>
  <si>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</si>
  <si>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</si>
  <si>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</si>
  <si>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</si>
  <si>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</si>
  <si>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</si>
  <si>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</si>
  <si>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</si>
  <si>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</si>
  <si>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</si>
  <si>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</si>
  <si>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</si>
  <si>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</si>
  <si>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</si>
  <si>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</si>
  <si>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</si>
  <si>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</si>
  <si>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</si>
  <si>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</si>
  <si>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</si>
  <si>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</si>
  <si>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</si>
  <si>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</si>
  <si>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</si>
  <si>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</si>
  <si>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</si>
  <si>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</si>
  <si>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</si>
  <si>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</si>
  <si>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</si>
  <si>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</si>
  <si>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</si>
  <si>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</si>
  <si>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</si>
  <si>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</si>
  <si>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</si>
  <si>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</si>
  <si>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</si>
  <si>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</si>
  <si>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</si>
  <si>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</si>
  <si>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</si>
  <si>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</si>
  <si>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</si>
  <si>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</si>
  <si>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</si>
  <si>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</si>
  <si>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</si>
  <si>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</si>
  <si>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</si>
  <si>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</si>
  <si>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</si>
  <si>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</si>
  <si>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</si>
  <si>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</si>
  <si>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</si>
  <si>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</si>
  <si>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</si>
  <si>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</si>
  <si>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</si>
  <si>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</si>
  <si>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</si>
  <si>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</si>
  <si>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</si>
  <si>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</si>
  <si>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</si>
  <si>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</si>
  <si>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</si>
  <si>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</si>
  <si>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</si>
  <si>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</si>
  <si>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</si>
  <si>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</si>
  <si>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</si>
  <si>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</si>
  <si>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</si>
  <si>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</si>
  <si>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</si>
  <si>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</si>
  <si>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</si>
  <si>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</si>
  <si>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</si>
  <si>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</si>
  <si>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</si>
  <si>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</si>
  <si>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</si>
  <si>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</si>
  <si>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</si>
  <si>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</si>
  <si>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</si>
  <si>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</si>
  <si>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</si>
  <si>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</si>
  <si>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</si>
  <si>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</si>
  <si>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</si>
  <si>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</si>
  <si>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</si>
  <si>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</si>
  <si>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</si>
  <si>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</si>
  <si>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</si>
  <si>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</si>
  <si>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</si>
  <si>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</si>
  <si>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</si>
  <si>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</si>
  <si>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</si>
  <si>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</si>
  <si>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</si>
  <si>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</si>
  <si>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</si>
  <si>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</si>
  <si>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</si>
  <si>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</si>
  <si>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</si>
  <si>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</si>
  <si>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</si>
  <si>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</si>
  <si>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</si>
  <si>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</si>
  <si>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</si>
  <si>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</si>
  <si>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</si>
  <si>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</si>
  <si>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</si>
  <si>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</si>
  <si>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</si>
  <si>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</si>
  <si>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</si>
  <si>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</si>
  <si>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</si>
  <si>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</si>
  <si>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</si>
  <si>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</si>
  <si>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</si>
  <si>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</si>
  <si>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</si>
  <si>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</si>
  <si>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</si>
  <si>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</si>
  <si>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</si>
  <si>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</si>
  <si>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</si>
  <si>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</si>
  <si>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</si>
  <si>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</si>
  <si>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</si>
  <si>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</si>
  <si>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</si>
  <si>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</si>
  <si>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</si>
  <si>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</si>
  <si>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</si>
  <si>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</si>
  <si>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</si>
  <si>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</si>
  <si>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</si>
  <si>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</si>
  <si>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</si>
  <si>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</si>
  <si>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</si>
  <si>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</si>
  <si>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</si>
  <si>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</si>
  <si>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</si>
  <si>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</si>
  <si>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</si>
  <si>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</si>
  <si>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</si>
  <si>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</si>
  <si>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</si>
  <si>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</si>
  <si>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</si>
  <si>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</si>
  <si>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</si>
  <si>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</si>
  <si>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</si>
  <si>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</si>
  <si>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</si>
  <si>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</si>
  <si>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</si>
  <si>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</si>
  <si>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</si>
  <si>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</si>
  <si>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</si>
  <si>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</si>
  <si>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</si>
  <si>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</si>
  <si>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</si>
  <si>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</si>
  <si>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</si>
  <si>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</si>
  <si>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</si>
  <si>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</si>
  <si>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</si>
  <si>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</si>
  <si>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</si>
  <si>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</si>
  <si>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</si>
  <si>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</si>
  <si>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</si>
  <si>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</si>
  <si>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</si>
  <si>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</si>
  <si>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</si>
  <si>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</si>
  <si>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</si>
  <si>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</si>
  <si>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</si>
  <si>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</si>
  <si>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</si>
  <si>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</si>
  <si>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</si>
  <si>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</si>
  <si>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</si>
  <si>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</si>
  <si>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</si>
  <si>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</si>
  <si>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</si>
  <si>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</si>
  <si>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</si>
  <si>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</si>
  <si>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</si>
  <si>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</si>
  <si>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</si>
  <si>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</si>
  <si>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</si>
  <si>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</si>
  <si>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</si>
  <si>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</si>
  <si>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</si>
  <si>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</si>
  <si>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</si>
  <si>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</si>
  <si>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</si>
  <si>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</si>
  <si>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</si>
  <si>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</si>
  <si>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</si>
  <si>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</si>
  <si>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</si>
  <si>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</si>
  <si>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</si>
  <si>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</si>
  <si>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</si>
  <si>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</si>
  <si>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</si>
  <si>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</si>
  <si>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</si>
  <si>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</si>
  <si>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</si>
  <si>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</si>
  <si>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</si>
  <si>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</si>
  <si>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</si>
  <si>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</si>
  <si>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</si>
  <si>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</si>
  <si>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</si>
  <si>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</si>
  <si>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</si>
  <si>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</si>
  <si>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</si>
  <si>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</si>
  <si>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</si>
  <si>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</si>
  <si>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</si>
  <si>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</si>
  <si>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</si>
  <si>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</si>
  <si>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</si>
  <si>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</si>
  <si>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</si>
  <si>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</si>
  <si>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</si>
  <si>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</si>
  <si>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</si>
  <si>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</si>
  <si>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</si>
  <si>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</si>
  <si>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</si>
  <si>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</si>
  <si>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</si>
  <si>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</si>
  <si>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</si>
  <si>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</si>
  <si>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</si>
  <si>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</si>
  <si>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</si>
  <si>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</si>
  <si>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</si>
  <si>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</si>
  <si>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</si>
  <si>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</si>
  <si>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</si>
  <si>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</si>
  <si>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</si>
  <si>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</si>
  <si>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</si>
  <si>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</si>
  <si>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</si>
  <si>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</si>
  <si>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</si>
  <si>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</si>
  <si>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</si>
  <si>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</si>
  <si>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</si>
  <si>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</si>
  <si>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</si>
  <si>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</si>
  <si>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</si>
  <si>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</si>
  <si>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</si>
  <si>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</si>
  <si>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</si>
  <si>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</si>
  <si>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</si>
  <si>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</si>
  <si>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</si>
  <si>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</si>
  <si>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</si>
  <si>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</si>
  <si>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</si>
  <si>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</si>
  <si>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</si>
  <si>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</si>
  <si>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</si>
  <si>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</si>
  <si>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</si>
  <si>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</si>
  <si>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</si>
  <si>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</si>
  <si>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</si>
  <si>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</si>
  <si>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</si>
  <si>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</si>
  <si>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</si>
  <si>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</si>
  <si>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</si>
  <si>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</si>
  <si>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</si>
  <si>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</si>
  <si>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</si>
  <si>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</si>
  <si>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</si>
  <si>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</si>
  <si>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</si>
  <si>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</si>
  <si>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</si>
  <si>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</si>
  <si>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</si>
  <si>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</si>
  <si>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</si>
  <si>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</si>
  <si>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</si>
  <si>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</si>
  <si>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</si>
  <si>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</si>
  <si>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</si>
  <si>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</si>
  <si>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</si>
  <si>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</si>
  <si>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</si>
  <si>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</si>
  <si>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</si>
  <si>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</si>
  <si>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</si>
  <si>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</si>
  <si>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</si>
  <si>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</si>
  <si>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</si>
  <si>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</si>
  <si>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</si>
  <si>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</si>
  <si>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</si>
  <si>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</si>
  <si>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</si>
  <si>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</si>
  <si>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</si>
  <si>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</si>
  <si>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</si>
  <si>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</si>
  <si>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</si>
  <si>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</si>
  <si>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</si>
  <si>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</si>
  <si>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</si>
  <si>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</si>
  <si>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</si>
  <si>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</si>
  <si>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</si>
  <si>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</si>
  <si>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</si>
  <si>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</si>
  <si>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</si>
  <si>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</si>
  <si>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</si>
  <si>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</si>
  <si>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</si>
  <si>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</si>
  <si>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</si>
  <si>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</si>
  <si>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</si>
  <si>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</si>
  <si>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</si>
  <si>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</si>
  <si>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</si>
  <si>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</si>
  <si>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</si>
  <si>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</si>
  <si>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</si>
  <si>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</si>
  <si>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</si>
  <si>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</si>
  <si>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</si>
  <si>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</si>
  <si>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</si>
  <si>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</si>
  <si>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</si>
  <si>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</si>
  <si>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</si>
  <si>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</si>
  <si>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</si>
  <si>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</si>
  <si>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</si>
  <si>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</si>
  <si>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</si>
  <si>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</si>
  <si>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</si>
  <si>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</si>
  <si>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</si>
  <si>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</si>
  <si>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</si>
  <si>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</si>
  <si>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</si>
  <si>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</si>
  <si>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</si>
  <si>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</si>
  <si>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</si>
  <si>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</si>
  <si>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</si>
  <si>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</si>
  <si>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</si>
  <si>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</si>
  <si>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</si>
  <si>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</si>
  <si>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</si>
  <si>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</si>
  <si>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</si>
  <si>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</si>
  <si>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</si>
  <si>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</si>
  <si>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</si>
  <si>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</si>
  <si>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</si>
  <si>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</si>
  <si>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</si>
  <si>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</si>
  <si>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</si>
  <si>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</si>
  <si>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</si>
  <si>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</si>
  <si>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</si>
  <si>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</si>
  <si>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</si>
  <si>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</si>
  <si>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</si>
  <si>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</si>
  <si>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</si>
  <si>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</si>
  <si>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</si>
  <si>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</si>
  <si>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</si>
  <si>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</si>
  <si>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</si>
  <si>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</si>
  <si>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</si>
  <si>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</si>
  <si>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</si>
  <si>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</si>
  <si>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</si>
  <si>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</si>
  <si>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</si>
  <si>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</si>
  <si>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</si>
  <si>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</si>
  <si>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</si>
  <si>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</si>
  <si>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</si>
  <si>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</si>
  <si>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</si>
  <si>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</si>
  <si>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</si>
  <si>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</si>
  <si>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</si>
  <si>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</si>
  <si>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</si>
  <si>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</si>
  <si>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</si>
  <si>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</si>
  <si>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</si>
  <si>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</si>
  <si>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</si>
  <si>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</si>
  <si>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</si>
  <si>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</si>
  <si>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</si>
  <si>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</si>
  <si>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</si>
  <si>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</si>
  <si>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</si>
  <si>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</si>
  <si>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</si>
  <si>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</si>
  <si>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</si>
  <si>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</si>
  <si>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</si>
  <si>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</si>
  <si>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</si>
  <si>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</si>
  <si>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</si>
  <si>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</si>
  <si>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</si>
  <si>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</si>
  <si>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</si>
  <si>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</si>
  <si>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</si>
  <si>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</si>
  <si>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</si>
  <si>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</si>
  <si>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</si>
  <si>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</si>
  <si>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</si>
  <si>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</si>
  <si>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</si>
  <si>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</si>
  <si>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</si>
  <si>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</si>
  <si>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</si>
  <si>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</si>
  <si>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</si>
  <si>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</si>
  <si>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</si>
  <si>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</si>
  <si>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</si>
  <si>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</si>
  <si>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</si>
  <si>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</si>
  <si>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</si>
  <si>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</si>
  <si>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</si>
  <si>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</si>
  <si>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</si>
  <si>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</si>
  <si>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</si>
  <si>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</si>
  <si>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</si>
  <si>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</si>
  <si>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</si>
  <si>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</si>
  <si>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</si>
  <si>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</si>
  <si>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</si>
  <si>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</si>
  <si>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</si>
  <si>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</si>
  <si>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</si>
  <si>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</si>
  <si>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</si>
  <si>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</si>
  <si>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</si>
  <si>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</si>
  <si>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</si>
  <si>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</si>
  <si>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</si>
  <si>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</si>
  <si>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</si>
  <si>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</si>
  <si>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</si>
  <si>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</si>
  <si>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</si>
  <si>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</si>
  <si>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</si>
  <si>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</si>
  <si>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</si>
  <si>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</si>
  <si>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</si>
  <si>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</si>
  <si>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</si>
  <si>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</si>
  <si>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</si>
  <si>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</si>
  <si>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</si>
  <si>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</si>
  <si>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</si>
  <si>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</si>
  <si>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</si>
  <si>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</si>
  <si>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</si>
  <si>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</si>
  <si>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</si>
  <si>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</si>
  <si>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</si>
  <si>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</si>
  <si>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</si>
  <si>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</si>
  <si>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</si>
  <si>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</si>
  <si>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</si>
  <si>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</si>
  <si>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</si>
  <si>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</si>
  <si>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</si>
  <si>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</si>
  <si>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</si>
  <si>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</si>
  <si>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</si>
  <si>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</si>
  <si>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</si>
  <si>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</si>
  <si>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</si>
  <si>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</si>
  <si>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</si>
  <si>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</si>
  <si>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</si>
  <si>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</si>
  <si>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</si>
  <si>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</si>
  <si>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</si>
  <si>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</si>
  <si>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</si>
  <si>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</si>
  <si>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</si>
  <si>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</si>
  <si>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</si>
  <si>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</si>
  <si>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</si>
  <si>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</si>
  <si>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</si>
  <si>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</si>
  <si>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</si>
  <si>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</si>
  <si>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</si>
  <si>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</si>
  <si>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</si>
  <si>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</si>
  <si>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</si>
  <si>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</si>
  <si>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</si>
  <si>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</si>
  <si>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</si>
  <si>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</si>
  <si>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</si>
  <si>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</si>
  <si>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</si>
  <si>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</si>
  <si>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</si>
  <si>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</si>
  <si>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</si>
  <si>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</si>
  <si>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</si>
  <si>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</si>
  <si>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</si>
  <si>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</si>
  <si>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</si>
  <si>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</si>
  <si>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</si>
  <si>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</si>
  <si>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</si>
  <si>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</si>
  <si>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</si>
  <si>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</si>
  <si>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</si>
  <si>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</si>
  <si>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</si>
  <si>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</si>
  <si>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</si>
  <si>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</si>
  <si>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</si>
  <si>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</si>
  <si>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</si>
  <si>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</si>
  <si>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</si>
  <si>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</si>
  <si>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</si>
  <si>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</si>
  <si>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</si>
  <si>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</si>
  <si>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</si>
  <si>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</si>
  <si>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</si>
  <si>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</si>
  <si>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</si>
  <si>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</si>
  <si>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</si>
  <si>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</si>
  <si>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</si>
  <si>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</si>
  <si>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</si>
  <si>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</si>
  <si>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</si>
  <si>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</si>
  <si>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</si>
  <si>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</si>
  <si>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</si>
  <si>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</si>
  <si>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</si>
  <si>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</si>
  <si>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</si>
  <si>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</si>
  <si>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</si>
  <si>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</si>
  <si>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</si>
  <si>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</si>
  <si>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</si>
  <si>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</si>
  <si>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</si>
  <si>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</si>
  <si>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</si>
  <si>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</si>
  <si>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</si>
  <si>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</si>
  <si>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</si>
  <si>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</si>
  <si>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</si>
  <si>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</si>
  <si>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</si>
  <si>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</si>
  <si>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</si>
  <si>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</si>
  <si>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</si>
  <si>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</si>
  <si>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</si>
  <si>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</si>
  <si>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</si>
  <si>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</si>
  <si>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</si>
  <si>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</si>
  <si>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</si>
  <si>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</si>
  <si>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</si>
  <si>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</si>
  <si>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</si>
  <si>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</si>
  <si>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</si>
  <si>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</si>
  <si>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</si>
  <si>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</si>
  <si>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</si>
  <si>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</si>
  <si>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</si>
  <si>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</si>
  <si>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</si>
  <si>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</si>
  <si>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</si>
  <si>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</si>
  <si>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</si>
  <si>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</si>
  <si>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</si>
  <si>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</si>
  <si>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</si>
  <si>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</si>
  <si>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</si>
  <si>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</si>
  <si>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</si>
  <si>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</si>
  <si>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</si>
  <si>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</si>
  <si>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</si>
  <si>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</si>
  <si>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</si>
  <si>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</si>
  <si>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</si>
  <si>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</si>
  <si>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</si>
  <si>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</si>
  <si>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</si>
  <si>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</si>
  <si>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</si>
  <si>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</si>
  <si>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</si>
  <si>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</si>
  <si>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</si>
  <si>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</si>
  <si>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</si>
  <si>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</si>
  <si>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</si>
  <si>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</si>
  <si>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</si>
  <si>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</si>
  <si>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</si>
  <si>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</si>
  <si>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</si>
  <si>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</si>
  <si>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</si>
  <si>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</si>
  <si>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</si>
  <si>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</si>
  <si>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</si>
  <si>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</si>
  <si>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</si>
  <si>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</si>
  <si>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</si>
  <si>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</si>
  <si>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</si>
  <si>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</si>
  <si>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</si>
  <si>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</si>
  <si>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</si>
  <si>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</si>
  <si>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</si>
  <si>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</si>
  <si>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</si>
  <si>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</si>
  <si>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</si>
  <si>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</si>
  <si>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</si>
  <si>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</si>
  <si>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</si>
  <si>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</si>
  <si>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</si>
  <si>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</si>
  <si>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</si>
  <si>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</si>
  <si>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</si>
  <si>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</si>
  <si>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</si>
  <si>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</si>
  <si>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</si>
  <si>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</si>
  <si>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</si>
  <si>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</si>
  <si>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</si>
  <si>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</si>
  <si>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</si>
  <si>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</si>
  <si>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</si>
  <si>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</si>
  <si>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</si>
  <si>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</si>
  <si>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</si>
  <si>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</si>
  <si>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</si>
  <si>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</si>
  <si>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</si>
  <si>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</si>
  <si>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</si>
  <si>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</si>
  <si>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</si>
  <si>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</si>
  <si>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</si>
  <si>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</si>
  <si>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</si>
  <si>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</si>
  <si>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</si>
  <si>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</si>
  <si>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</si>
  <si>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</si>
  <si>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</si>
  <si>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</si>
  <si>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</si>
  <si>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</si>
  <si>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</si>
  <si>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</si>
  <si>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</si>
  <si>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</si>
  <si>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</si>
  <si>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</si>
  <si>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</si>
  <si>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</si>
  <si>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</si>
  <si>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</si>
  <si>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</si>
  <si>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</si>
  <si>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</si>
  <si>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</si>
  <si>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</si>
  <si>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</si>
  <si>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</si>
  <si>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</si>
  <si>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</si>
  <si>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</si>
  <si>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</si>
  <si>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</si>
  <si>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</si>
  <si>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</si>
  <si>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</si>
  <si>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</si>
  <si>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</si>
  <si>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</si>
  <si>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</si>
  <si>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</si>
  <si>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</si>
  <si>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</si>
  <si>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</si>
  <si>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</si>
  <si>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</si>
  <si>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</si>
  <si>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</si>
  <si>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</si>
  <si>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</si>
  <si>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</si>
  <si>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</si>
  <si>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</si>
  <si>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</si>
  <si>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</si>
  <si>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</si>
  <si>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</si>
  <si>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</si>
  <si>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</si>
  <si>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</si>
  <si>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</si>
  <si>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</si>
  <si>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</si>
  <si>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</si>
  <si>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</si>
  <si>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</si>
  <si>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</si>
  <si>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</si>
  <si>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</si>
  <si>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</si>
  <si>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</si>
  <si>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</si>
  <si>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</si>
  <si>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</si>
  <si>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</si>
  <si>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</si>
  <si>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</si>
  <si>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</si>
  <si>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</si>
  <si>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</si>
  <si>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</si>
  <si>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</si>
  <si>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</si>
  <si>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</si>
  <si>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</si>
  <si>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</si>
  <si>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</si>
  <si>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</si>
  <si>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</si>
  <si>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</si>
  <si>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</si>
  <si>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</si>
  <si>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</si>
  <si>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</si>
  <si>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</si>
  <si>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</si>
  <si>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</si>
  <si>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</si>
  <si>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</si>
  <si>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</si>
  <si>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</si>
  <si>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</si>
  <si>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</si>
  <si>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</si>
  <si>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</si>
  <si>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</si>
  <si>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</si>
  <si>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</si>
  <si>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</si>
  <si>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</si>
  <si>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</si>
  <si>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</si>
  <si>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</si>
  <si>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</si>
  <si>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</si>
  <si>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</si>
  <si>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</si>
  <si>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</si>
  <si>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</si>
  <si>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</si>
  <si>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</si>
  <si>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</si>
  <si>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</si>
  <si>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</si>
  <si>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</si>
  <si>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</si>
  <si>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</si>
  <si>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</si>
  <si>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</si>
  <si>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</si>
  <si>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</si>
  <si>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</si>
  <si>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</si>
  <si>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</si>
  <si>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</si>
  <si>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</si>
  <si>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</si>
  <si>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</si>
  <si>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</si>
  <si>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</si>
  <si>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</si>
  <si>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</si>
  <si>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</si>
  <si>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</si>
  <si>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</si>
  <si>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</si>
  <si>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</si>
  <si>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</si>
  <si>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</si>
  <si>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</si>
  <si>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</si>
  <si>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</si>
  <si>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</si>
  <si>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</si>
  <si>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</si>
  <si>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</si>
  <si>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</si>
  <si>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</si>
  <si>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</si>
  <si>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</si>
  <si>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</si>
  <si>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</si>
  <si>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</si>
  <si>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</si>
  <si>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</si>
  <si>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</si>
  <si>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</si>
  <si>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</si>
  <si>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</si>
  <si>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</si>
  <si>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</si>
  <si>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</si>
  <si>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</si>
  <si>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</si>
  <si>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</si>
  <si>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</si>
  <si>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</si>
  <si>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</si>
  <si>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</si>
  <si>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</si>
  <si>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</si>
  <si>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</si>
  <si>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</si>
  <si>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</si>
  <si>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</si>
  <si>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</si>
  <si>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</si>
  <si>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</si>
  <si>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</si>
  <si>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</si>
  <si>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</si>
  <si>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</si>
  <si>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</si>
  <si>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</si>
  <si>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</si>
  <si>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</si>
  <si>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</si>
  <si>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</si>
  <si>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</si>
  <si>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</si>
  <si>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</si>
  <si>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</si>
  <si>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</si>
  <si>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</si>
  <si>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</si>
  <si>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</si>
  <si>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</si>
  <si>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</si>
  <si>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</si>
  <si>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</si>
  <si>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</si>
  <si>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</si>
  <si>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</si>
  <si>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</si>
  <si>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</si>
  <si>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</si>
  <si>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</si>
  <si>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</si>
  <si>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</si>
  <si>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</si>
  <si>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</si>
  <si>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</si>
  <si>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</si>
  <si>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</si>
  <si>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</si>
  <si>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</si>
  <si>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</si>
  <si>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</si>
  <si>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</si>
  <si>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</si>
  <si>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</si>
  <si>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</si>
  <si>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</si>
  <si>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</si>
  <si>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</si>
  <si>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</si>
  <si>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</si>
  <si>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</si>
  <si>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</si>
  <si>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</si>
  <si>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</si>
  <si>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</si>
  <si>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</si>
  <si>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</si>
  <si>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</si>
  <si>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</si>
  <si>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</si>
  <si>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</si>
  <si>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</si>
  <si>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</si>
  <si>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</si>
  <si>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</si>
  <si>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</si>
  <si>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</si>
  <si>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</si>
  <si>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</si>
  <si>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</si>
  <si>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</si>
  <si>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</si>
  <si>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</si>
  <si>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</si>
  <si>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</si>
  <si>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</si>
  <si>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</si>
  <si>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</si>
  <si>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</si>
  <si>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</si>
  <si>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</si>
  <si>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</si>
  <si>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</si>
  <si>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</si>
  <si>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</si>
  <si>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</si>
  <si>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</si>
  <si>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</si>
  <si>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</si>
  <si>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</si>
  <si>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</si>
  <si>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</si>
  <si>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</si>
  <si>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</si>
  <si>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</si>
  <si>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</si>
  <si>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</si>
  <si>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</si>
  <si>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</si>
  <si>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</si>
  <si>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</si>
  <si>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</si>
  <si>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</si>
  <si>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</si>
  <si>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</si>
  <si>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</si>
  <si>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</si>
  <si>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</si>
  <si>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</si>
  <si>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</si>
  <si>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</si>
  <si>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</si>
  <si>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</si>
  <si>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</si>
  <si>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</si>
  <si>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</si>
  <si>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</si>
  <si>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</si>
  <si>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</si>
  <si>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</si>
  <si>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</si>
  <si>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</si>
  <si>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</si>
  <si>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</si>
  <si>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</si>
  <si>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</si>
  <si>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</si>
  <si>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</si>
  <si>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</si>
  <si>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</si>
  <si>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</si>
  <si>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</si>
  <si>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</si>
  <si>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</si>
  <si>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</si>
  <si>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</si>
  <si>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</si>
  <si>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</si>
  <si>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</si>
  <si>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</si>
  <si>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</si>
  <si>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</si>
  <si>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</si>
  <si>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</si>
  <si>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</si>
  <si>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</si>
  <si>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</si>
  <si>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</si>
  <si>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</si>
  <si>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</si>
  <si>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</si>
  <si>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</si>
  <si>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</si>
  <si>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</si>
  <si>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</si>
  <si>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</si>
  <si>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</si>
  <si>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</si>
  <si>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</si>
  <si>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</si>
  <si>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</si>
  <si>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</si>
  <si>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</si>
  <si>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</si>
  <si>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</si>
  <si>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</si>
  <si>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</si>
  <si>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</si>
  <si>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</si>
  <si>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</si>
  <si>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</si>
  <si>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</si>
  <si>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</si>
  <si>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</si>
  <si>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</si>
  <si>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</si>
  <si>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</si>
  <si>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</si>
  <si>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</si>
  <si>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</si>
  <si>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</si>
  <si>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</si>
  <si>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</si>
  <si>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</si>
  <si>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</si>
  <si>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</si>
  <si>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</si>
  <si>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</si>
  <si>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</si>
  <si>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</si>
  <si>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</si>
  <si>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</si>
  <si>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</si>
  <si>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</si>
  <si>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</si>
  <si>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</si>
  <si>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</si>
  <si>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</si>
  <si>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</si>
  <si>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</si>
  <si>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</si>
  <si>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</si>
  <si>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</si>
  <si>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</si>
  <si>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</si>
  <si>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</si>
  <si>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</si>
  <si>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</si>
  <si>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</si>
  <si>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</si>
  <si>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</si>
  <si>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</si>
  <si>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</si>
  <si>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</si>
  <si>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</si>
  <si>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</si>
  <si>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</si>
  <si>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</si>
  <si>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</si>
  <si>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</si>
  <si>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</si>
  <si>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</si>
  <si>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</si>
  <si>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</si>
  <si>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</si>
  <si>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</si>
  <si>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</si>
  <si>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</si>
  <si>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</si>
  <si>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</si>
  <si>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</si>
  <si>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</si>
  <si>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</si>
  <si>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</si>
  <si>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</si>
  <si>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</si>
  <si>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</si>
  <si>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</si>
  <si>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</si>
  <si>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</si>
  <si>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</si>
  <si>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</si>
  <si>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</si>
  <si>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</si>
  <si>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</si>
  <si>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</si>
  <si>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</si>
  <si>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</si>
  <si>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</si>
  <si>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</si>
  <si>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</si>
  <si>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</si>
  <si>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</si>
  <si>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</si>
  <si>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</si>
  <si>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</si>
  <si>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</si>
  <si>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</si>
  <si>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</si>
  <si>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</si>
  <si>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</si>
  <si>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</si>
  <si>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</si>
  <si>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</si>
  <si>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</si>
  <si>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</si>
  <si>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</si>
  <si>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</si>
  <si>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</si>
  <si>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</si>
  <si>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</si>
  <si>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</si>
  <si>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</si>
  <si>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</si>
  <si>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</si>
  <si>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</si>
  <si>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</si>
  <si>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</si>
  <si>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</si>
  <si>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</si>
  <si>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</si>
  <si>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</si>
  <si>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</si>
  <si>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</si>
  <si>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</si>
  <si>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</si>
  <si>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</si>
  <si>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</si>
  <si>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</si>
  <si>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</si>
  <si>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</si>
  <si>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</si>
  <si>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</si>
  <si>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</si>
  <si>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</si>
  <si>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</si>
  <si>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</si>
  <si>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</si>
  <si>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</si>
  <si>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</si>
  <si>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</si>
  <si>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</si>
  <si>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</si>
  <si>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</si>
  <si>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</si>
  <si>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</si>
  <si>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</si>
  <si>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</si>
  <si>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</si>
  <si>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</si>
  <si>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</si>
  <si>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</si>
  <si>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</si>
  <si>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</si>
  <si>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</si>
  <si>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</si>
  <si>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</si>
  <si>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</si>
  <si>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</si>
  <si>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</si>
  <si>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</si>
  <si>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</si>
  <si>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</si>
  <si>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</si>
  <si>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</si>
  <si>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</si>
  <si>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</si>
  <si>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</si>
  <si>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</si>
  <si>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</si>
  <si>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</si>
  <si>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</si>
  <si>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</si>
  <si>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</si>
  <si>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</si>
  <si>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</si>
  <si>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</si>
  <si>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</si>
  <si>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</si>
  <si>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</si>
  <si>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</si>
  <si>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</si>
  <si>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</si>
  <si>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</si>
  <si>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</si>
  <si>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</si>
  <si>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</si>
  <si>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</si>
  <si>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</si>
  <si>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</si>
  <si>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</si>
  <si>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</si>
  <si>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</si>
  <si>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</si>
  <si>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</si>
  <si>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</si>
  <si>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</si>
  <si>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</si>
  <si>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</si>
  <si>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</si>
  <si>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</si>
  <si>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</si>
  <si>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</si>
  <si>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</si>
  <si>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</si>
  <si>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</si>
  <si>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</si>
  <si>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</si>
  <si>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</si>
  <si>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</si>
  <si>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</si>
  <si>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</si>
  <si>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</si>
  <si>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</si>
  <si>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</si>
  <si>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</si>
  <si>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</si>
  <si>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</si>
  <si>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</si>
  <si>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</si>
  <si>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</si>
  <si>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</si>
  <si>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</si>
  <si>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</si>
  <si>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</si>
  <si>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</si>
  <si>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</si>
  <si>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</si>
  <si>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</si>
  <si>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</si>
  <si>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</si>
  <si>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</si>
  <si>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</si>
  <si>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</si>
  <si>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</si>
  <si>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</si>
  <si>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</si>
  <si>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</si>
  <si>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</si>
  <si>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</si>
  <si>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</si>
  <si>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</si>
  <si>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</si>
  <si>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</si>
  <si>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</si>
  <si>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</si>
  <si>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</si>
  <si>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</si>
  <si>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</si>
  <si>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</si>
  <si>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</si>
  <si>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</si>
  <si>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</si>
  <si>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</si>
  <si>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</si>
  <si>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</si>
  <si>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</si>
  <si>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</si>
  <si>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</si>
  <si>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</si>
  <si>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</si>
  <si>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</si>
  <si>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</si>
  <si>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</si>
  <si>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</si>
  <si>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</si>
  <si>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</si>
  <si>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</si>
  <si>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</si>
  <si>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</si>
  <si>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</si>
  <si>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</si>
  <si>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</si>
  <si>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</si>
  <si>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</si>
  <si>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</si>
  <si>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</si>
  <si>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</si>
  <si>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</si>
  <si>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</si>
  <si>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</si>
  <si>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</si>
  <si>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</si>
  <si>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</si>
  <si>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</si>
  <si>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</si>
  <si>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</si>
  <si>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</si>
  <si>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</si>
  <si>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</si>
  <si>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</si>
  <si>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</si>
  <si>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</si>
  <si>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</si>
  <si>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</si>
  <si>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</si>
  <si>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</si>
  <si>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</si>
  <si>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</si>
  <si>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</si>
  <si>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</si>
  <si>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</si>
  <si>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</si>
  <si>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</si>
  <si>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</si>
  <si>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</si>
  <si>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</si>
  <si>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</si>
  <si>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</si>
  <si>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</si>
  <si>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</si>
  <si>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</si>
  <si>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</si>
  <si>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</si>
  <si>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</si>
  <si>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</si>
  <si>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</si>
  <si>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</si>
  <si>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</si>
  <si>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</si>
  <si>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</si>
  <si>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</si>
  <si>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</si>
  <si>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</si>
  <si>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</si>
  <si>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</si>
  <si>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</si>
  <si>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</si>
  <si>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</si>
  <si>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</si>
  <si>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</si>
  <si>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</si>
  <si>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</si>
  <si>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</si>
  <si>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</si>
  <si>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</si>
  <si>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</si>
  <si>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</si>
  <si>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</si>
  <si>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</si>
  <si>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</si>
  <si>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</si>
  <si>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</si>
  <si>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</si>
  <si>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</si>
  <si>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</si>
  <si>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</si>
  <si>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</si>
  <si>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</si>
  <si>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</si>
  <si>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</si>
  <si>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</si>
  <si>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</si>
  <si>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</si>
  <si>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</si>
  <si>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</si>
  <si>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</si>
  <si>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</si>
  <si>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</si>
  <si>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</si>
  <si>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</si>
  <si>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</si>
  <si>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</si>
  <si>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</si>
  <si>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</si>
  <si>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</si>
  <si>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</si>
  <si>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</si>
  <si>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</si>
  <si>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</si>
  <si>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</si>
  <si>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</si>
  <si>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</si>
  <si>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</si>
  <si>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</si>
  <si>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</si>
  <si>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</si>
  <si>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</si>
  <si>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</si>
  <si>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</si>
  <si>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</si>
  <si>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</si>
  <si>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</si>
  <si>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</si>
  <si>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</si>
  <si>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</si>
  <si>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</si>
  <si>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</si>
  <si>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</si>
  <si>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</si>
  <si>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</si>
  <si>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</si>
  <si>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</si>
  <si>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</si>
  <si>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</si>
  <si>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</si>
  <si>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</si>
  <si>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</si>
  <si>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</si>
  <si>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</si>
  <si>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</si>
  <si>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</si>
  <si>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</si>
  <si>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</si>
  <si>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</si>
  <si>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</si>
  <si>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</si>
  <si>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</si>
  <si>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</si>
  <si>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</si>
  <si>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</si>
  <si>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</si>
  <si>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</si>
  <si>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</si>
  <si>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</si>
  <si>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</si>
  <si>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</si>
  <si>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</si>
  <si>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</si>
  <si>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</si>
  <si>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</si>
  <si>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</si>
  <si>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</si>
  <si>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</si>
  <si>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</si>
  <si>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</si>
  <si>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</si>
  <si>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</si>
  <si>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</si>
  <si>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</si>
  <si>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</si>
  <si>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</si>
  <si>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</si>
  <si>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</si>
  <si>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</si>
  <si>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</si>
  <si>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</si>
  <si>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</si>
  <si>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</si>
  <si>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</si>
  <si>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</si>
  <si>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</si>
  <si>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</si>
  <si>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</si>
  <si>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</si>
  <si>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</si>
  <si>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</si>
  <si>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</si>
  <si>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</si>
  <si>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</si>
  <si>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</si>
  <si>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</si>
  <si>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</si>
  <si>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</si>
  <si>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</si>
  <si>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</si>
  <si>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</si>
  <si>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</si>
  <si>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</si>
  <si>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</si>
  <si>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</si>
  <si>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</si>
  <si>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</si>
  <si>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</si>
  <si>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</si>
  <si>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</si>
  <si>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</si>
  <si>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</si>
  <si>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</si>
  <si>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</si>
  <si>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</si>
  <si>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</si>
  <si>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</si>
  <si>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</si>
  <si>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</si>
  <si>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</si>
  <si>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</si>
  <si>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</si>
  <si>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</si>
  <si>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</si>
  <si>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</si>
  <si>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</si>
  <si>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</si>
  <si>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</si>
  <si>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</si>
  <si>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</si>
  <si>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</si>
  <si>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</si>
  <si>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</si>
  <si>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</si>
  <si>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</si>
  <si>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</si>
  <si>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</si>
  <si>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</si>
  <si>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</si>
  <si>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</si>
  <si>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</si>
  <si>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</si>
  <si>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</si>
  <si>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</si>
  <si>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</si>
  <si>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</si>
  <si>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</si>
  <si>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</si>
  <si>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</si>
  <si>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</si>
  <si>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</si>
  <si>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</si>
  <si>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</si>
  <si>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</si>
  <si>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</si>
  <si>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</si>
  <si>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</si>
  <si>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</si>
  <si>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</si>
  <si>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</si>
  <si>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</si>
  <si>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</si>
  <si>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</si>
  <si>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</si>
  <si>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</si>
  <si>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</si>
  <si>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</si>
  <si>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</si>
  <si>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</si>
  <si>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</si>
  <si>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</si>
  <si>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</si>
  <si>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</si>
  <si>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</si>
  <si>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</si>
  <si>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</si>
  <si>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</si>
  <si>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</si>
  <si>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</si>
  <si>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</si>
  <si>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</si>
  <si>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</si>
  <si>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</si>
  <si>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</si>
  <si>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</si>
  <si>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</si>
  <si>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</si>
  <si>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</si>
  <si>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</si>
  <si>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</si>
  <si>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</si>
  <si>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</si>
  <si>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</si>
  <si>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</si>
  <si>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</si>
  <si>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</si>
  <si>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</si>
  <si>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</si>
  <si>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</si>
  <si>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</si>
  <si>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</si>
  <si>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</si>
  <si>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</si>
  <si>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</si>
  <si>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</si>
  <si>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</si>
  <si>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</si>
  <si>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</si>
  <si>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</si>
  <si>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</si>
  <si>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</si>
  <si>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</si>
  <si>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</si>
  <si>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</si>
  <si>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</si>
  <si>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</si>
  <si>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</si>
  <si>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</si>
  <si>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</si>
  <si>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</si>
  <si>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</si>
  <si>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</si>
  <si>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</si>
  <si>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</si>
  <si>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</si>
  <si>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</si>
  <si>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</si>
  <si>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</si>
  <si>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</si>
  <si>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</si>
  <si>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</si>
  <si>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</si>
  <si>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</si>
  <si>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</si>
  <si>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</si>
  <si>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</si>
  <si>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</si>
  <si>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</si>
  <si>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</si>
  <si>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</si>
  <si>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</si>
  <si>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</si>
  <si>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</si>
  <si>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</si>
  <si>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</si>
  <si>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</si>
  <si>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</si>
  <si>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</si>
  <si>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</si>
  <si>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</si>
  <si>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</si>
  <si>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</si>
  <si>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</si>
  <si>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</si>
  <si>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</si>
  <si>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</si>
  <si>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</si>
  <si>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</si>
  <si>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</si>
  <si>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</si>
  <si>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</si>
  <si>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</si>
  <si>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</si>
  <si>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</si>
  <si>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</si>
  <si>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</si>
  <si>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</si>
  <si>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</si>
  <si>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</si>
  <si>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</si>
  <si>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</si>
  <si>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</si>
  <si>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</si>
  <si>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</si>
  <si>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</si>
  <si>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</si>
  <si>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</si>
  <si>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</si>
  <si>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</si>
  <si>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</si>
  <si>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</si>
  <si>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</si>
  <si>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</si>
  <si>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</si>
  <si>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</si>
  <si>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</si>
  <si>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</si>
  <si>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</si>
  <si>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</si>
  <si>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</si>
  <si>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</si>
  <si>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</si>
  <si>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</si>
  <si>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</si>
  <si>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</si>
  <si>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</si>
  <si>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</si>
  <si>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</si>
  <si>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</si>
  <si>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</si>
  <si>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</si>
  <si>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</si>
  <si>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</si>
  <si>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</si>
  <si>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</si>
  <si>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</si>
  <si>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</si>
  <si>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</si>
  <si>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</si>
  <si>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</si>
  <si>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</si>
  <si>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</si>
  <si>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</si>
  <si>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</si>
  <si>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</si>
  <si>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</si>
  <si>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</si>
  <si>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</si>
  <si>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</si>
  <si>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</si>
  <si>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</si>
  <si>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</si>
  <si>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</si>
  <si>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</si>
  <si>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</si>
  <si>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</si>
  <si>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</si>
  <si>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</si>
  <si>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</si>
  <si>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</si>
  <si>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</si>
  <si>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</si>
  <si>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</si>
  <si>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</si>
  <si>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</si>
  <si>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</si>
  <si>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</si>
  <si>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</si>
  <si>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</si>
  <si>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</si>
  <si>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</si>
  <si>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</si>
  <si>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</si>
  <si>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</si>
  <si>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</si>
  <si>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</si>
  <si>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</si>
  <si>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</si>
  <si>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</si>
  <si>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</si>
  <si>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</si>
  <si>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</si>
  <si>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</si>
  <si>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</si>
  <si>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</si>
  <si>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</si>
  <si>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</si>
  <si>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</si>
  <si>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</si>
  <si>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</si>
  <si>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</si>
  <si>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</si>
  <si>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</si>
  <si>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</si>
  <si>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</si>
  <si>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</si>
  <si>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</si>
  <si>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</si>
  <si>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</si>
  <si>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</si>
  <si>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</si>
  <si>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</si>
  <si>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</si>
  <si>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</si>
  <si>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</si>
  <si>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</si>
  <si>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</si>
  <si>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</si>
  <si>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</si>
  <si>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</si>
  <si>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</si>
  <si>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</si>
  <si>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</si>
  <si>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</si>
  <si>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</si>
  <si>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</si>
  <si>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</si>
  <si>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</si>
  <si>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</si>
  <si>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</si>
  <si>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</si>
  <si>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</si>
  <si>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</si>
  <si>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</si>
  <si>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</si>
  <si>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</si>
  <si>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</si>
  <si>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</si>
  <si>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</si>
  <si>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</si>
  <si>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</si>
  <si>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</si>
  <si>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</si>
  <si>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</si>
  <si>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</si>
  <si>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</si>
  <si>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</si>
  <si>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</si>
  <si>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</si>
  <si>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</si>
  <si>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</si>
  <si>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</si>
  <si>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</si>
  <si>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</si>
  <si>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</si>
  <si>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</si>
  <si>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</si>
  <si>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</si>
  <si>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</si>
  <si>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</si>
  <si>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</si>
  <si>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</si>
  <si>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</si>
  <si>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</si>
  <si>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</si>
  <si>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</si>
  <si>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</si>
  <si>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</si>
  <si>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</si>
  <si>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</si>
  <si>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</si>
  <si>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</si>
  <si>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</si>
  <si>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</si>
  <si>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</si>
  <si>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</si>
  <si>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</si>
  <si>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</si>
  <si>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</si>
  <si>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</si>
  <si>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</si>
  <si>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</si>
  <si>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</si>
  <si>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</si>
  <si>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</si>
  <si>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</si>
  <si>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</si>
  <si>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</si>
  <si>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</si>
  <si>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</si>
  <si>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</si>
  <si>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</si>
  <si>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</si>
  <si>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</si>
  <si>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</si>
  <si>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</si>
  <si>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</si>
  <si>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</si>
  <si>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</si>
  <si>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</si>
  <si>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</si>
  <si>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</si>
  <si>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</si>
  <si>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</si>
  <si>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</si>
  <si>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</si>
  <si>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</si>
  <si>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</si>
  <si>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</si>
  <si>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</si>
  <si>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</si>
  <si>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</si>
  <si>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</si>
  <si>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</si>
  <si>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</si>
  <si>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</si>
  <si>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</si>
  <si>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</si>
  <si>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</si>
  <si>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</si>
  <si>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</si>
  <si>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</si>
  <si>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</si>
  <si>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</si>
  <si>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</si>
  <si>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</si>
  <si>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</si>
  <si>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</si>
  <si>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</si>
  <si>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</si>
  <si>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</si>
  <si>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</si>
  <si>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</si>
  <si>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</si>
  <si>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</si>
  <si>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</si>
  <si>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</si>
  <si>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</si>
  <si>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</si>
  <si>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</si>
  <si>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</si>
  <si>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</si>
  <si>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</si>
  <si>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</si>
  <si>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</si>
  <si>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</si>
  <si>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</si>
  <si>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</si>
  <si>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</si>
  <si>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</si>
  <si>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</si>
  <si>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</si>
  <si>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</si>
  <si>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</si>
  <si>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</si>
  <si>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</si>
  <si>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</si>
  <si>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</si>
  <si>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</si>
  <si>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</si>
  <si>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</si>
  <si>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</si>
  <si>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</si>
  <si>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</si>
  <si>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</si>
  <si>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</si>
  <si>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</si>
  <si>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</si>
  <si>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</si>
  <si>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</si>
  <si>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</si>
  <si>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</si>
  <si>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</si>
  <si>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</si>
  <si>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</si>
  <si>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</si>
  <si>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</si>
  <si>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</si>
  <si>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</si>
  <si>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</si>
  <si>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</si>
  <si>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</si>
  <si>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</si>
  <si>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</si>
  <si>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</si>
  <si>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</si>
  <si>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</si>
  <si>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</si>
  <si>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</si>
  <si>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</si>
  <si>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</si>
  <si>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</si>
  <si>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</si>
  <si>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</si>
  <si>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</si>
  <si>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</si>
  <si>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</si>
  <si>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</si>
  <si>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</si>
  <si>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</si>
  <si>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</si>
  <si>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</si>
  <si>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</si>
  <si>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</si>
  <si>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</si>
  <si>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</si>
  <si>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</si>
  <si>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</si>
  <si>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</si>
  <si>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</si>
  <si>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</si>
  <si>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</si>
  <si>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</si>
  <si>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</si>
  <si>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</si>
  <si>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</si>
  <si>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</si>
  <si>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</si>
  <si>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</si>
  <si>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</si>
  <si>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</si>
  <si>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</si>
  <si>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</si>
  <si>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</si>
  <si>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</si>
  <si>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</si>
  <si>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</si>
  <si>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</si>
  <si>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</si>
  <si>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</si>
  <si>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</si>
  <si>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</si>
  <si>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</si>
  <si>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</si>
  <si>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</si>
  <si>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</si>
  <si>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</si>
  <si>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</si>
  <si>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</si>
  <si>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</si>
  <si>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</si>
  <si>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</si>
  <si>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</si>
  <si>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</si>
  <si>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</si>
  <si>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</si>
  <si>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</si>
  <si>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</si>
  <si>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</si>
  <si>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</si>
  <si>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</si>
  <si>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</si>
  <si>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</si>
  <si>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</si>
  <si>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</si>
  <si>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</si>
  <si>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</si>
  <si>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</si>
  <si>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</si>
  <si>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</si>
  <si>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</si>
  <si>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</si>
  <si>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</si>
  <si>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</si>
  <si>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</si>
  <si>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</si>
  <si>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</si>
  <si>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</si>
  <si>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</si>
  <si>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</si>
  <si>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</si>
  <si>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</si>
  <si>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</si>
  <si>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</si>
  <si>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</si>
  <si>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</si>
  <si>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</si>
  <si>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</si>
  <si>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</si>
  <si>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</si>
  <si>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</si>
  <si>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</si>
  <si>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</si>
  <si>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</si>
  <si>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</si>
  <si>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</si>
  <si>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</si>
  <si>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</si>
  <si>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</si>
  <si>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</si>
  <si>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</si>
  <si>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</si>
  <si>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</si>
  <si>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</si>
  <si>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</si>
  <si>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</si>
  <si>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</si>
  <si>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</si>
  <si>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</si>
  <si>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</si>
  <si>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</si>
  <si>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</si>
  <si>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</si>
  <si>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</si>
  <si>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</si>
  <si>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</si>
  <si>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</si>
  <si>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</si>
  <si>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</si>
  <si>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</si>
  <si>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</si>
  <si>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</si>
  <si>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</si>
  <si>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</si>
  <si>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</si>
  <si>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</si>
  <si>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</si>
  <si>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</si>
  <si>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</si>
  <si>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</si>
  <si>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</si>
  <si>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</si>
  <si>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</si>
  <si>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</si>
  <si>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</si>
  <si>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</si>
  <si>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</si>
  <si>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</si>
  <si>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</si>
  <si>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</si>
  <si>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</si>
  <si>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</si>
  <si>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</si>
  <si>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</si>
  <si>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</si>
  <si>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</si>
  <si>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</si>
  <si>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</si>
  <si>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</si>
  <si>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</si>
  <si>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</si>
  <si>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</si>
  <si>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</si>
  <si>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</si>
  <si>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</si>
  <si>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</si>
  <si>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</si>
  <si>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</si>
  <si>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</si>
  <si>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</si>
  <si>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</si>
  <si>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</si>
  <si>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</si>
  <si>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</si>
  <si>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</si>
  <si>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</si>
  <si>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</si>
  <si>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</si>
  <si>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</si>
  <si>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</si>
  <si>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</si>
  <si>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</si>
  <si>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</si>
  <si>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</si>
  <si>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</si>
  <si>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</si>
  <si>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</si>
  <si>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</si>
  <si>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</si>
  <si>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</si>
  <si>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</si>
  <si>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</si>
  <si>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</si>
  <si>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</si>
  <si>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</si>
  <si>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</si>
  <si>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</si>
  <si>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</si>
  <si>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</si>
  <si>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</si>
  <si>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</si>
  <si>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</si>
  <si>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</si>
  <si>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</si>
  <si>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</si>
  <si>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</si>
  <si>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</si>
  <si>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</si>
  <si>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</si>
  <si>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</si>
  <si>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</si>
  <si>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</si>
  <si>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</si>
  <si>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</si>
  <si>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</si>
  <si>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</si>
  <si>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</si>
  <si>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</si>
  <si>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</si>
  <si>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</si>
  <si>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</si>
  <si>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</si>
  <si>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</si>
  <si>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</si>
  <si>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</si>
  <si>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</si>
  <si>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</si>
  <si>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</si>
  <si>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</si>
  <si>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</si>
  <si>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</si>
  <si>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</si>
  <si>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</si>
  <si>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</si>
  <si>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</si>
  <si>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</si>
  <si>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</si>
  <si>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</si>
  <si>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</si>
  <si>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</si>
  <si>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</si>
  <si>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</si>
  <si>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</si>
  <si>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</si>
  <si>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</si>
  <si>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</si>
  <si>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</si>
  <si>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</si>
  <si>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</si>
  <si>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</si>
  <si>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</si>
  <si>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</si>
  <si>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</si>
  <si>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</si>
  <si>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</si>
  <si>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</si>
  <si>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</si>
  <si>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</si>
  <si>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</si>
  <si>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</si>
  <si>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</si>
  <si>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</si>
  <si>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</si>
  <si>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</si>
  <si>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</si>
  <si>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</si>
  <si>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</si>
  <si>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</si>
  <si>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</si>
  <si>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</si>
  <si>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</si>
  <si>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</si>
  <si>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</si>
  <si>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</si>
  <si>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</si>
  <si>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</si>
  <si>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</si>
  <si>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</si>
  <si>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</si>
  <si>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</si>
  <si>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</si>
  <si>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</si>
  <si>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</si>
  <si>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</si>
  <si>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</si>
  <si>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</si>
  <si>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</si>
  <si>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</si>
  <si>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</si>
  <si>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</si>
  <si>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</si>
  <si>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</si>
  <si>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</si>
  <si>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</si>
  <si>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</si>
  <si>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</si>
  <si>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</si>
  <si>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</si>
  <si>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</si>
  <si>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</si>
  <si>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</si>
  <si>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</si>
  <si>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</si>
  <si>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</si>
  <si>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</si>
  <si>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</si>
  <si>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</si>
  <si>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</si>
  <si>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</si>
  <si>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</si>
  <si>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</si>
  <si>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</si>
  <si>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</si>
  <si>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</si>
  <si>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</si>
  <si>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</si>
  <si>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</si>
  <si>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</si>
  <si>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</si>
  <si>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</si>
  <si>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</si>
  <si>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</si>
  <si>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</si>
  <si>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</si>
  <si>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</si>
  <si>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</si>
  <si>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</si>
  <si>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</si>
  <si>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</si>
  <si>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</si>
  <si>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</si>
  <si>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</si>
  <si>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</si>
  <si>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</si>
  <si>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</si>
  <si>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</si>
  <si>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</si>
  <si>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</si>
  <si>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</si>
  <si>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</si>
  <si>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</si>
  <si>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</si>
  <si>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</si>
  <si>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</si>
  <si>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</si>
  <si>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</si>
  <si>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</si>
  <si>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</si>
  <si>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</si>
  <si>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</si>
  <si>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</si>
  <si>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</si>
  <si>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</si>
  <si>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</si>
  <si>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</si>
  <si>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</si>
  <si>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</si>
  <si>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</si>
  <si>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</si>
  <si>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</si>
  <si>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</si>
  <si>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</si>
  <si>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</si>
  <si>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</si>
  <si>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</si>
  <si>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</si>
  <si>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</si>
  <si>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</si>
  <si>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</si>
  <si>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</si>
  <si>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</si>
  <si>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</si>
  <si>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</si>
  <si>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</si>
  <si>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</si>
  <si>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</si>
  <si>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</si>
  <si>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</si>
  <si>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</si>
  <si>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</si>
  <si>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</si>
  <si>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</si>
  <si>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</si>
  <si>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</si>
  <si>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</si>
  <si>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</si>
  <si>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</si>
  <si>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</si>
  <si>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</si>
  <si>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</si>
  <si>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</si>
  <si>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</si>
  <si>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</si>
  <si>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</si>
  <si>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</si>
  <si>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</si>
  <si>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</si>
  <si>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</si>
  <si>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</si>
  <si>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</si>
  <si>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</si>
  <si>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</si>
  <si>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</si>
  <si>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</si>
  <si>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</si>
  <si>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</si>
  <si>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</si>
  <si>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</si>
  <si>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</si>
  <si>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</si>
  <si>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</si>
  <si>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</si>
  <si>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</si>
  <si>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</si>
  <si>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</si>
  <si>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</si>
  <si>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</si>
  <si>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</si>
  <si>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</si>
  <si>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</si>
  <si>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</si>
  <si>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</si>
  <si>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</si>
  <si>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</si>
  <si>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</si>
  <si>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</si>
  <si>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</si>
  <si>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</si>
  <si>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</si>
  <si>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</si>
  <si>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</si>
  <si>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</si>
  <si>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</si>
  <si>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</si>
  <si>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</si>
  <si>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</si>
  <si>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</si>
  <si>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</si>
  <si>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</si>
  <si>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</si>
  <si>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</si>
  <si>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</si>
  <si>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</si>
  <si>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</si>
  <si>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</si>
  <si>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</si>
  <si>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</si>
  <si>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</si>
  <si>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</si>
  <si>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</si>
  <si>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</si>
  <si>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</si>
  <si>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</si>
  <si>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</si>
  <si>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</si>
  <si>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</si>
  <si>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</si>
  <si>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</si>
  <si>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</si>
  <si>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</si>
  <si>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</si>
  <si>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</si>
  <si>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</si>
  <si>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</si>
  <si>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</si>
  <si>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</si>
  <si>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</si>
  <si>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</si>
  <si>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</si>
  <si>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</si>
  <si>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</si>
  <si>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</si>
  <si>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</si>
  <si>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</si>
  <si>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</si>
  <si>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</si>
  <si>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</si>
  <si>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</si>
  <si>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</si>
  <si>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</si>
  <si>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</si>
  <si>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</si>
  <si>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</si>
  <si>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</si>
  <si>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</si>
  <si>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</si>
  <si>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</si>
  <si>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</si>
  <si>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</si>
  <si>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</si>
  <si>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</si>
  <si>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</si>
  <si>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</si>
  <si>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</si>
  <si>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</si>
  <si>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</si>
  <si>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</si>
  <si>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</si>
  <si>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</si>
  <si>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</si>
  <si>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</si>
  <si>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</si>
  <si>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</si>
  <si>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</si>
  <si>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</si>
  <si>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</si>
  <si>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</si>
  <si>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</si>
  <si>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</si>
  <si>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</si>
  <si>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</si>
  <si>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</si>
  <si>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</si>
  <si>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</si>
  <si>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</si>
  <si>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</si>
  <si>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</si>
  <si>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</si>
  <si>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</si>
  <si>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</si>
  <si>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</si>
  <si>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</si>
  <si>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</si>
  <si>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</si>
  <si>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</si>
  <si>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</si>
  <si>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</si>
  <si>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</si>
  <si>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</si>
  <si>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</si>
  <si>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</si>
  <si>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</si>
  <si>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</si>
  <si>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</si>
  <si>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</si>
  <si>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</si>
  <si>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</si>
  <si>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</si>
  <si>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</si>
  <si>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</si>
  <si>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</si>
  <si>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</si>
  <si>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</si>
  <si>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</si>
  <si>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</si>
  <si>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</si>
  <si>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</si>
  <si>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</si>
  <si>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</si>
  <si>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</si>
  <si>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</si>
  <si>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</si>
  <si>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</si>
  <si>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</si>
  <si>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</si>
  <si>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</si>
  <si>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</si>
  <si>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</si>
  <si>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</si>
  <si>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</si>
  <si>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</si>
  <si>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</si>
  <si>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</si>
  <si>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</si>
  <si>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</si>
  <si>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</si>
  <si>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</si>
  <si>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</si>
  <si>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</si>
  <si>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</si>
  <si>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</si>
  <si>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</si>
  <si>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</si>
  <si>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</si>
  <si>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</si>
  <si>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</si>
  <si>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</si>
  <si>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</si>
  <si>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</si>
  <si>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</si>
  <si>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</si>
  <si>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</si>
  <si>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</si>
  <si>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</si>
  <si>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</si>
  <si>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</si>
  <si>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</si>
  <si>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</si>
  <si>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</si>
  <si>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</si>
  <si>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</si>
  <si>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</si>
  <si>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</si>
  <si>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</si>
  <si>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</si>
  <si>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</si>
  <si>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</si>
  <si>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</si>
  <si>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</si>
  <si>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</si>
  <si>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</si>
  <si>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</si>
  <si>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</si>
  <si>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</si>
  <si>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</si>
  <si>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</si>
  <si>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</si>
  <si>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</si>
  <si>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</si>
  <si>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</si>
  <si>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</si>
  <si>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</si>
  <si>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</si>
  <si>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</si>
  <si>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</si>
  <si>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</si>
  <si>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</si>
  <si>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</si>
  <si>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</si>
  <si>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</si>
  <si>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</si>
  <si>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</si>
  <si>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</si>
  <si>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</si>
  <si>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</si>
  <si>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</si>
  <si>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</si>
  <si>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</si>
  <si>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</si>
  <si>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</si>
  <si>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</si>
  <si>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</si>
  <si>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</si>
  <si>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</si>
  <si>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</si>
  <si>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</si>
  <si>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</si>
  <si>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</si>
  <si>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</si>
  <si>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</si>
  <si>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</si>
  <si>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</si>
  <si>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</si>
  <si>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</si>
  <si>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</si>
  <si>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</si>
  <si>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</si>
  <si>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</si>
  <si>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</si>
  <si>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</si>
  <si>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</si>
  <si>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</si>
  <si>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</si>
  <si>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</si>
  <si>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</si>
  <si>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</si>
  <si>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</si>
  <si>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</si>
  <si>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</si>
  <si>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</si>
  <si>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</si>
  <si>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</si>
  <si>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</si>
  <si>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</si>
  <si>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</si>
  <si>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</si>
  <si>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</si>
  <si>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</si>
  <si>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</si>
  <si>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</si>
  <si>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</si>
  <si>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</si>
  <si>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</si>
  <si>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</si>
  <si>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</si>
  <si>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</si>
  <si>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</si>
  <si>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</si>
  <si>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</si>
  <si>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</si>
  <si>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</si>
  <si>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</si>
  <si>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</si>
  <si>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</si>
  <si>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</si>
  <si>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</si>
  <si>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</si>
  <si>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</si>
  <si>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</si>
  <si>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</si>
  <si>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</si>
  <si>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</si>
  <si>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</si>
  <si>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</si>
  <si>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</si>
  <si>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</si>
  <si>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</si>
  <si>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</si>
  <si>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</si>
  <si>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</si>
  <si>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</si>
  <si>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</si>
  <si>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</si>
  <si>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</si>
  <si>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</si>
  <si>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</si>
  <si>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</si>
  <si>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</si>
  <si>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</si>
  <si>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</si>
  <si>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</si>
  <si>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</si>
  <si>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</si>
  <si>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</si>
  <si>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</si>
  <si>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</si>
  <si>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</si>
  <si>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</si>
  <si>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</si>
  <si>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</si>
  <si>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</si>
  <si>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</si>
  <si>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</si>
  <si>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</si>
  <si>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</si>
  <si>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</si>
  <si>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</si>
  <si>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</si>
  <si>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</si>
  <si>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</si>
  <si>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</si>
  <si>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</si>
  <si>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</si>
  <si>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</si>
  <si>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</si>
  <si>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</si>
  <si>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</si>
  <si>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</si>
  <si>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</si>
  <si>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</si>
  <si>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</si>
  <si>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</si>
  <si>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</si>
  <si>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</si>
  <si>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</si>
  <si>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</si>
  <si>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</si>
  <si>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</si>
  <si>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</si>
  <si>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</si>
  <si>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</si>
  <si>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</si>
  <si>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</si>
  <si>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</si>
  <si>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</si>
  <si>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</si>
  <si>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</si>
  <si>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</si>
  <si>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</si>
  <si>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</si>
  <si>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</si>
  <si>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</si>
  <si>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</si>
  <si>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</si>
  <si>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</si>
  <si>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</si>
  <si>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</si>
  <si>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</si>
  <si>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</si>
  <si>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</si>
  <si>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</si>
  <si>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</si>
  <si>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</si>
  <si>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</si>
  <si>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</si>
  <si>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</si>
  <si>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</si>
  <si>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</si>
  <si>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</si>
  <si>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</si>
  <si>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</si>
  <si>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</si>
  <si>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</si>
  <si>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</si>
  <si>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</si>
  <si>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</si>
  <si>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</si>
  <si>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</si>
  <si>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</si>
  <si>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</si>
  <si>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</si>
  <si>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</si>
  <si>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</si>
  <si>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</si>
  <si>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</si>
  <si>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</si>
  <si>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</si>
  <si>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</si>
  <si>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</si>
  <si>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</si>
  <si>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</si>
  <si>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</si>
  <si>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</si>
  <si>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</si>
  <si>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</si>
  <si>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</si>
  <si>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</si>
  <si>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</si>
  <si>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</si>
  <si>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</si>
  <si>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</si>
  <si>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</si>
  <si>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</si>
  <si>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</si>
  <si>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</si>
  <si>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</si>
  <si>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</si>
  <si>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</si>
  <si>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</si>
  <si>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</si>
  <si>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</si>
  <si>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</si>
  <si>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</si>
  <si>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</si>
  <si>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</si>
  <si>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</si>
  <si>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</si>
  <si>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</si>
  <si>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</si>
  <si>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</si>
  <si>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</si>
  <si>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</si>
  <si>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</si>
  <si>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</si>
  <si>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</si>
  <si>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</si>
  <si>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</si>
  <si>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</si>
  <si>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</si>
  <si>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</si>
  <si>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</si>
  <si>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</si>
  <si>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</si>
  <si>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</si>
  <si>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</si>
  <si>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</si>
  <si>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</si>
  <si>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</si>
  <si>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</si>
  <si>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</si>
  <si>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</si>
  <si>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</si>
  <si>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</si>
  <si>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</si>
  <si>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</si>
  <si>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</si>
  <si>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</si>
  <si>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</si>
  <si>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</si>
  <si>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</si>
  <si>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</si>
  <si>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</si>
  <si>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</si>
  <si>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</si>
  <si>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</si>
  <si>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</si>
  <si>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</si>
  <si>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</si>
  <si>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</si>
  <si>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</si>
  <si>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</si>
  <si>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</si>
  <si>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</si>
  <si>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</si>
  <si>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</si>
  <si>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</si>
  <si>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</si>
  <si>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</si>
  <si>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</si>
  <si>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</si>
  <si>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</si>
  <si>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</si>
  <si>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</si>
  <si>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</si>
  <si>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</si>
  <si>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</si>
  <si>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</si>
  <si>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</si>
  <si>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</si>
  <si>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</si>
  <si>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</si>
  <si>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</si>
  <si>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</si>
  <si>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</si>
  <si>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</si>
  <si>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</si>
  <si>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</si>
  <si>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</si>
  <si>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</si>
  <si>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</si>
  <si>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</si>
  <si>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</si>
  <si>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</si>
  <si>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</si>
  <si>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</si>
  <si>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</si>
  <si>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</si>
  <si>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</si>
  <si>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</si>
  <si>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</si>
  <si>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</si>
  <si>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</si>
  <si>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</si>
  <si>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</si>
  <si>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</si>
  <si>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</si>
  <si>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</si>
  <si>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</si>
  <si>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</si>
  <si>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</si>
  <si>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</si>
  <si>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</si>
  <si>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</si>
  <si>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</si>
  <si>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</si>
  <si>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</si>
  <si>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</si>
  <si>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</si>
  <si>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</si>
  <si>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</si>
  <si>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</si>
  <si>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</si>
  <si>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</si>
  <si>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</si>
  <si>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</si>
  <si>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</si>
  <si>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</si>
  <si>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</si>
  <si>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</si>
  <si>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</si>
  <si>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</si>
  <si>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</si>
  <si>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</si>
  <si>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</si>
  <si>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</si>
  <si>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</si>
  <si>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</si>
  <si>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</si>
  <si>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</si>
  <si>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</si>
  <si>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</si>
  <si>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</si>
  <si>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</si>
  <si>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</si>
  <si>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</si>
  <si>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</si>
  <si>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</si>
  <si>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</si>
  <si>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</si>
  <si>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</si>
  <si>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</si>
  <si>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</si>
  <si>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</si>
  <si>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</si>
  <si>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</si>
  <si>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</si>
  <si>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</si>
  <si>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</si>
  <si>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</si>
  <si>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</si>
  <si>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</si>
  <si>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</si>
  <si>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</si>
  <si>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</si>
  <si>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</si>
  <si>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</si>
  <si>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</si>
  <si>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</si>
  <si>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</si>
  <si>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</si>
  <si>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</si>
  <si>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</si>
  <si>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</si>
  <si>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</si>
  <si>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</si>
  <si>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</si>
  <si>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</si>
  <si>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</si>
  <si>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</si>
  <si>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</si>
  <si>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</si>
  <si>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</si>
  <si>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</si>
  <si>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</si>
  <si>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</si>
  <si>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</si>
  <si>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</si>
  <si>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</si>
  <si>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</si>
  <si>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</si>
  <si>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</si>
  <si>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</si>
  <si>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</si>
  <si>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</si>
  <si>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</si>
  <si>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</si>
  <si>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</si>
  <si>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</si>
  <si>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</si>
  <si>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</si>
  <si>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</si>
  <si>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</si>
  <si>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</si>
  <si>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</si>
  <si>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</si>
  <si>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</si>
  <si>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</si>
  <si>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</si>
  <si>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</si>
  <si>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</si>
  <si>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</si>
  <si>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</si>
  <si>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</si>
  <si>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</si>
  <si>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</si>
  <si>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</si>
  <si>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</si>
  <si>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</si>
  <si>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</si>
  <si>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</si>
  <si>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</si>
  <si>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</si>
  <si>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</si>
  <si>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</si>
  <si>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</si>
  <si>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</si>
  <si>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</si>
  <si>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</si>
  <si>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</si>
  <si>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</si>
  <si>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</si>
  <si>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</si>
  <si>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</si>
  <si>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</si>
  <si>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</si>
  <si>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</si>
  <si>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</si>
  <si>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</si>
  <si>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</si>
  <si>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</si>
  <si>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</si>
  <si>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</si>
  <si>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</si>
  <si>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</si>
  <si>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</si>
  <si>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</si>
  <si>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</si>
  <si>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</si>
  <si>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</si>
  <si>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</si>
  <si>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</si>
  <si>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</si>
  <si>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</si>
  <si>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</si>
  <si>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</si>
  <si>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</si>
  <si>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</si>
  <si>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</si>
  <si>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</si>
  <si>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</si>
  <si>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</si>
  <si>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</si>
  <si>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</si>
  <si>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</si>
  <si>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</si>
  <si>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</si>
  <si>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</si>
  <si>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</si>
  <si>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</si>
  <si>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</si>
  <si>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</si>
  <si>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</si>
  <si>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</si>
  <si>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</si>
  <si>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</si>
  <si>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</si>
  <si>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</si>
  <si>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</si>
  <si>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</si>
  <si>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</si>
  <si>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</si>
  <si>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</si>
  <si>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</si>
  <si>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</si>
  <si>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</si>
  <si>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</si>
  <si>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</si>
  <si>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</si>
  <si>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</si>
  <si>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</si>
  <si>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</si>
  <si>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</si>
  <si>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</si>
  <si>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</si>
  <si>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</si>
  <si>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</si>
  <si>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</si>
  <si>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</si>
  <si>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</si>
  <si>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</si>
  <si>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</si>
  <si>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</si>
  <si>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</si>
  <si>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</si>
  <si>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</si>
  <si>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</si>
  <si>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</si>
  <si>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</si>
  <si>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</si>
  <si>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</si>
  <si>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</si>
  <si>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</si>
  <si>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</si>
  <si>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</si>
  <si>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</si>
  <si>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</si>
  <si>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</si>
  <si>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</si>
  <si>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</si>
  <si>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</si>
  <si>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</si>
  <si>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</si>
  <si>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</si>
  <si>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</si>
  <si>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</si>
  <si>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</si>
  <si>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</si>
  <si>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</si>
  <si>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</si>
  <si>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</si>
  <si>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</si>
  <si>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</si>
  <si>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</si>
  <si>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</si>
  <si>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</si>
  <si>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</si>
  <si>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</si>
  <si>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</si>
  <si>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</si>
  <si>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</si>
  <si>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</si>
  <si>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</si>
  <si>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</si>
  <si>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</si>
  <si>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</si>
  <si>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</si>
  <si>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</si>
  <si>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</si>
  <si>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</si>
  <si>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</si>
  <si>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</si>
  <si>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</si>
  <si>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</si>
  <si>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</si>
  <si>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</si>
  <si>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</si>
  <si>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</si>
  <si>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</si>
  <si>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</si>
  <si>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</si>
  <si>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</si>
  <si>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</si>
  <si>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</si>
  <si>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</si>
  <si>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</si>
  <si>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</si>
  <si>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</si>
  <si>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</si>
  <si>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</si>
  <si>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</si>
  <si>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</si>
  <si>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</si>
  <si>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</si>
  <si>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</si>
  <si>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</si>
  <si>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</si>
  <si>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</si>
  <si>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</si>
  <si>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</si>
  <si>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</si>
  <si>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</si>
  <si>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</si>
  <si>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</si>
  <si>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</si>
  <si>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</si>
  <si>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</si>
  <si>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</si>
  <si>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</si>
  <si>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</si>
  <si>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</si>
  <si>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</si>
  <si>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</si>
  <si>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</si>
  <si>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</si>
  <si>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</si>
  <si>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</si>
  <si>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</si>
  <si>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</si>
  <si>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</si>
  <si>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</si>
  <si>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</si>
  <si>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</si>
  <si>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</si>
  <si>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</si>
  <si>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</si>
  <si>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</si>
  <si>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</si>
  <si>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</si>
  <si>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</si>
  <si>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</si>
  <si>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</si>
  <si>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</si>
  <si>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</si>
  <si>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</si>
  <si>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</si>
  <si>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</si>
  <si>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</si>
  <si>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</si>
  <si>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</si>
  <si>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</si>
  <si>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</si>
  <si>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</si>
  <si>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</si>
  <si>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</si>
  <si>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</si>
  <si>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</si>
  <si>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</si>
  <si>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</si>
  <si>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</si>
  <si>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</si>
  <si>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</si>
  <si>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</si>
  <si>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</si>
  <si>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</si>
  <si>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</si>
  <si>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</si>
  <si>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</si>
  <si>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</si>
  <si>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</si>
  <si>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</si>
  <si>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</si>
  <si>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</si>
  <si>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</si>
  <si>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</si>
  <si>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</si>
  <si>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</si>
  <si>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</si>
  <si>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</si>
  <si>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</si>
  <si>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</si>
  <si>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</si>
  <si>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</si>
  <si>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</si>
  <si>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</si>
  <si>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</si>
  <si>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</si>
  <si>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</si>
  <si>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</si>
  <si>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</si>
  <si>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</si>
  <si>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</si>
  <si>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</si>
  <si>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</si>
  <si>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</si>
  <si>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</si>
  <si>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</si>
  <si>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</si>
  <si>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</si>
  <si>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</si>
  <si>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</si>
  <si>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</si>
  <si>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</si>
  <si>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</si>
  <si>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</si>
  <si>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</si>
  <si>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</si>
  <si>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</si>
  <si>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</si>
  <si>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</si>
  <si>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</si>
  <si>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</si>
  <si>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</si>
  <si>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</si>
  <si>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</si>
  <si>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</si>
  <si>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</si>
  <si>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</si>
  <si>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</si>
  <si>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</si>
  <si>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</si>
  <si>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</si>
  <si>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</si>
  <si>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</si>
  <si>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</si>
  <si>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</si>
  <si>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</si>
  <si>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</si>
  <si>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</si>
  <si>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</si>
  <si>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</si>
  <si>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</si>
  <si>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</si>
  <si>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</si>
  <si>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</si>
  <si>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</si>
  <si>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</si>
  <si>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</si>
  <si>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</si>
  <si>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</si>
  <si>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</si>
  <si>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</si>
  <si>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</si>
  <si>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</si>
  <si>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</si>
  <si>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</si>
  <si>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</si>
  <si>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</si>
  <si>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</si>
  <si>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</si>
  <si>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</si>
  <si>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</si>
  <si>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</si>
  <si>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</si>
  <si>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</si>
  <si>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</si>
  <si>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</si>
  <si>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</si>
  <si>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</si>
  <si>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</si>
  <si>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</si>
  <si>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</si>
  <si>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</si>
  <si>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</si>
  <si>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</si>
  <si>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</si>
  <si>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</si>
  <si>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</si>
  <si>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</si>
  <si>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</si>
  <si>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</si>
  <si>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</si>
  <si>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</si>
  <si>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</si>
  <si>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</si>
  <si>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</si>
  <si>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</si>
  <si>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</si>
  <si>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</si>
  <si>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</si>
  <si>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</si>
  <si>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</si>
  <si>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</si>
  <si>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</si>
  <si>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</si>
  <si>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</si>
  <si>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</si>
  <si>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</si>
  <si>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</si>
  <si>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</si>
  <si>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</si>
  <si>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</si>
  <si>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</si>
  <si>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</si>
  <si>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</si>
  <si>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</si>
  <si>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</si>
  <si>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</si>
  <si>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</si>
  <si>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</si>
  <si>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</si>
  <si>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</si>
  <si>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</si>
  <si>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</si>
  <si>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</si>
  <si>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</si>
  <si>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</si>
  <si>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</si>
  <si>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</si>
  <si>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</si>
  <si>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</si>
  <si>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</si>
  <si>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</si>
  <si>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</si>
  <si>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</si>
  <si>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</si>
  <si>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</si>
  <si>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</si>
  <si>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</si>
  <si>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</si>
  <si>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</si>
  <si>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</si>
  <si>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</si>
  <si>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</si>
  <si>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</si>
  <si>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</si>
  <si>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</si>
  <si>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</si>
  <si>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</si>
  <si>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</si>
  <si>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</si>
  <si>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</si>
  <si>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</si>
  <si>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</si>
  <si>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</si>
  <si>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</si>
  <si>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</si>
  <si>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</si>
  <si>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</si>
  <si>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</si>
  <si>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</si>
  <si>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</si>
  <si>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</si>
  <si>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</si>
  <si>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</si>
  <si>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</si>
  <si>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</si>
  <si>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</si>
  <si>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</si>
  <si>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</si>
  <si>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</si>
  <si>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</si>
  <si>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</si>
  <si>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</si>
  <si>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</si>
  <si>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</si>
  <si>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</si>
  <si>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</si>
  <si>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</si>
  <si>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</si>
  <si>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</si>
  <si>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</si>
  <si>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</si>
  <si>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</si>
  <si>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</si>
  <si>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</si>
  <si>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</si>
  <si>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</si>
  <si>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</si>
  <si>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</si>
  <si>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</si>
  <si>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</si>
  <si>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</si>
  <si>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</si>
  <si>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</si>
  <si>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</si>
  <si>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</si>
  <si>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</si>
  <si>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</si>
  <si>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</si>
  <si>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</si>
  <si>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</si>
  <si>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</si>
  <si>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</si>
  <si>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</si>
  <si>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</si>
  <si>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</si>
  <si>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</si>
  <si>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</si>
  <si>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</si>
  <si>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</si>
  <si>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</si>
  <si>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</si>
  <si>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</si>
  <si>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</si>
  <si>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</si>
  <si>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</si>
  <si>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</si>
  <si>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</si>
  <si>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</si>
  <si>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</si>
  <si>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</si>
  <si>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</si>
  <si>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</si>
  <si>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</si>
  <si>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</si>
  <si>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</si>
  <si>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</si>
  <si>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</si>
  <si>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</si>
  <si>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</si>
  <si>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</si>
  <si>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</si>
  <si>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</si>
  <si>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</si>
  <si>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</si>
  <si>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</si>
  <si>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</si>
  <si>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</si>
  <si>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</si>
  <si>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</si>
  <si>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</si>
  <si>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</si>
  <si>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</si>
  <si>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</si>
  <si>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</si>
  <si>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</si>
  <si>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</si>
  <si>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</si>
  <si>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</si>
  <si>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</si>
  <si>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</si>
  <si>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</si>
  <si>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</si>
  <si>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</si>
  <si>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</si>
  <si>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</si>
  <si>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</si>
  <si>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</si>
  <si>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</si>
  <si>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</si>
  <si>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</si>
  <si>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</si>
  <si>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</si>
  <si>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</si>
  <si>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</si>
  <si>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</si>
  <si>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</si>
  <si>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</si>
  <si>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</si>
  <si>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</si>
  <si>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</si>
  <si>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</si>
  <si>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</si>
  <si>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</si>
  <si>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</si>
  <si>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</si>
  <si>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</si>
  <si>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</si>
  <si>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</si>
  <si>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</si>
  <si>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</si>
  <si>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</si>
  <si>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</si>
  <si>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</si>
  <si>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</si>
  <si>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</si>
  <si>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</si>
  <si>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</si>
  <si>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</si>
  <si>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</si>
  <si>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</si>
  <si>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</si>
  <si>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</si>
  <si>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</si>
  <si>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</si>
  <si>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</si>
  <si>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</si>
  <si>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</si>
  <si>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</si>
  <si>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</si>
  <si>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</si>
  <si>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</si>
  <si>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</si>
  <si>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</si>
  <si>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</si>
  <si>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</si>
  <si>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</si>
  <si>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</si>
  <si>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</si>
  <si>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</si>
  <si>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</si>
  <si>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</si>
  <si>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</si>
  <si>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</si>
  <si>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</si>
  <si>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</si>
  <si>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</si>
  <si>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</si>
  <si>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</si>
  <si>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</si>
  <si>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</si>
  <si>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</si>
  <si>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</si>
  <si>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</si>
  <si>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</si>
  <si>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</si>
  <si>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</si>
  <si>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</si>
  <si>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</si>
  <si>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</si>
  <si>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</si>
  <si>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</si>
  <si>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</si>
  <si>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</si>
  <si>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</si>
  <si>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</si>
  <si>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</si>
  <si>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</si>
  <si>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</si>
  <si>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</si>
  <si>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</si>
  <si>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</si>
  <si>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</si>
  <si>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</si>
  <si>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</si>
  <si>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</si>
  <si>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</si>
  <si>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</si>
  <si>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</si>
  <si>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</si>
  <si>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</si>
  <si>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</si>
  <si>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</si>
  <si>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</si>
  <si>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</si>
  <si>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</si>
  <si>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</si>
  <si>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</si>
  <si>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</si>
  <si>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</si>
  <si>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</si>
  <si>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</si>
  <si>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</si>
  <si>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</si>
  <si>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</si>
  <si>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</si>
  <si>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</si>
  <si>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</si>
  <si>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</si>
  <si>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</si>
  <si>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</si>
  <si>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</si>
  <si>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</si>
  <si>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</si>
  <si>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</si>
  <si>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</si>
  <si>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</si>
  <si>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</si>
  <si>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</si>
  <si>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</si>
  <si>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</si>
  <si>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</si>
  <si>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</si>
  <si>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</si>
  <si>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</si>
  <si>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</si>
  <si>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</si>
  <si>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</si>
  <si>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</si>
  <si>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</si>
  <si>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</si>
  <si>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</si>
  <si>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</si>
  <si>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</si>
  <si>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</si>
  <si>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</si>
  <si>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</si>
  <si>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</si>
  <si>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</si>
  <si>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</si>
  <si>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</si>
  <si>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</si>
  <si>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</si>
  <si>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</si>
  <si>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</si>
  <si>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</si>
  <si>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</si>
  <si>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</si>
  <si>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</si>
  <si>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</si>
  <si>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</si>
  <si>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</si>
  <si>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</si>
  <si>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</si>
  <si>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</si>
  <si>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</si>
  <si>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</si>
  <si>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</si>
  <si>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</si>
  <si>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</si>
  <si>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</si>
  <si>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</si>
  <si>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</si>
  <si>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</si>
  <si>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</si>
  <si>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</si>
  <si>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</si>
  <si>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</si>
  <si>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</si>
  <si>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</si>
  <si>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</si>
  <si>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</si>
  <si>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</si>
  <si>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</si>
  <si>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</si>
  <si>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</si>
  <si>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</si>
  <si>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</si>
  <si>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</si>
  <si>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</si>
  <si>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</si>
  <si>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</si>
  <si>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</si>
  <si>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</si>
  <si>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</si>
  <si>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</si>
  <si>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</si>
  <si>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</si>
  <si>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</si>
  <si>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</si>
  <si>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</si>
  <si>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</si>
  <si>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</si>
  <si>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</si>
  <si>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</si>
  <si>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</si>
  <si>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</si>
  <si>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</si>
  <si>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</si>
  <si>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</si>
  <si>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</si>
  <si>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</si>
  <si>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</si>
  <si>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</si>
  <si>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</si>
  <si>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</si>
  <si>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</si>
  <si>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</si>
  <si>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</si>
  <si>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</si>
  <si>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</si>
  <si>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</si>
  <si>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</si>
  <si>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</si>
  <si>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</si>
  <si>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</si>
  <si>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</si>
  <si>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</si>
  <si>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</si>
  <si>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</si>
  <si>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</si>
  <si>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</si>
  <si>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</si>
  <si>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</si>
  <si>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</si>
  <si>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</si>
  <si>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</si>
  <si>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</si>
  <si>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</si>
  <si>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</si>
  <si>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</si>
  <si>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</si>
  <si>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</si>
  <si>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</si>
  <si>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</si>
  <si>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</si>
  <si>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</si>
  <si>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</si>
  <si>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</si>
  <si>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</si>
  <si>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</si>
  <si>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</si>
  <si>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</si>
  <si>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</si>
  <si>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</si>
  <si>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</si>
  <si>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</si>
  <si>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</si>
  <si>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</si>
  <si>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</si>
  <si>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</si>
  <si>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</si>
  <si>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</si>
  <si>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</si>
  <si>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</si>
  <si>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</si>
  <si>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</si>
  <si>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</si>
  <si>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</si>
  <si>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</si>
  <si>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</si>
  <si>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</si>
  <si>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</si>
  <si>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</si>
  <si>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</si>
  <si>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</si>
  <si>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</si>
  <si>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</si>
  <si>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</si>
  <si>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</si>
  <si>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</si>
  <si>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</si>
  <si>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</si>
  <si>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</si>
  <si>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</si>
  <si>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</si>
  <si>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</si>
  <si>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</si>
  <si>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</si>
  <si>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</si>
  <si>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</si>
  <si>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</si>
  <si>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</si>
  <si>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</si>
  <si>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</si>
  <si>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</si>
  <si>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</si>
  <si>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</si>
  <si>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</si>
  <si>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</si>
  <si>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</si>
  <si>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</si>
  <si>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</si>
  <si>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</si>
  <si>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</si>
  <si>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</si>
  <si>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</si>
  <si>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</si>
  <si>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</si>
  <si>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</si>
  <si>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</si>
  <si>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</si>
  <si>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</si>
  <si>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</si>
  <si>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</si>
  <si>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</si>
  <si>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</si>
  <si>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</si>
  <si>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</si>
  <si>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</si>
  <si>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</si>
  <si>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</si>
  <si>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</si>
  <si>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</si>
  <si>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</si>
  <si>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</si>
  <si>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</si>
  <si>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</si>
  <si>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</si>
  <si>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</si>
  <si>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</si>
  <si>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</si>
  <si>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</si>
  <si>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</si>
  <si>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</si>
  <si>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</si>
  <si>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</si>
  <si>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</si>
  <si>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</si>
  <si>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</si>
  <si>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</si>
  <si>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</si>
  <si>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</si>
  <si>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</si>
  <si>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</si>
  <si>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</si>
  <si>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</si>
  <si>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</si>
  <si>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</si>
  <si>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</si>
  <si>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</si>
  <si>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</si>
  <si>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</si>
  <si>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</si>
  <si>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</si>
  <si>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</si>
  <si>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</si>
  <si>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</si>
  <si>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</si>
  <si>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</si>
  <si>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</si>
  <si>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</si>
  <si>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</si>
  <si>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</si>
  <si>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</si>
  <si>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</si>
  <si>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</si>
  <si>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</si>
  <si>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</si>
  <si>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</si>
  <si>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</si>
  <si>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</si>
  <si>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</si>
  <si>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</si>
  <si>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</si>
  <si>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</si>
  <si>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</si>
  <si>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</si>
  <si>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</si>
  <si>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</si>
  <si>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</si>
  <si>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</si>
  <si>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</si>
  <si>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</si>
  <si>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</si>
  <si>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</si>
  <si>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</si>
  <si>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</si>
  <si>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</si>
  <si>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</si>
  <si>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</si>
  <si>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</si>
  <si>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</si>
  <si>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</si>
  <si>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</si>
  <si>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</si>
  <si>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</si>
  <si>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</si>
  <si>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</si>
  <si>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</si>
  <si>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</si>
  <si>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</si>
  <si>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</si>
  <si>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</si>
  <si>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</si>
  <si>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</si>
  <si>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</si>
  <si>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</si>
  <si>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</si>
  <si>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</si>
  <si>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</si>
  <si>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</si>
  <si>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</si>
  <si>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</si>
  <si>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</si>
  <si>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</si>
  <si>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</si>
  <si>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</si>
  <si>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</si>
  <si>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</si>
  <si>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</si>
  <si>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</si>
  <si>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</si>
  <si>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</si>
  <si>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</si>
  <si>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</si>
  <si>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</si>
  <si>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</si>
  <si>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</si>
  <si>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</si>
  <si>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</si>
  <si>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</si>
  <si>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</si>
  <si>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</si>
  <si>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</si>
  <si>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</si>
  <si>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</si>
  <si>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</si>
  <si>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</si>
  <si>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</si>
  <si>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</si>
  <si>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</si>
  <si>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</si>
  <si>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</si>
  <si>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</si>
  <si>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</si>
  <si>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</si>
  <si>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</si>
  <si>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</si>
  <si>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</si>
  <si>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</si>
  <si>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</si>
  <si>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</si>
  <si>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</si>
  <si>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</si>
  <si>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</si>
  <si>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</si>
  <si>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</si>
  <si>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</si>
  <si>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</si>
  <si>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</si>
  <si>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</si>
  <si>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</si>
  <si>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</si>
  <si>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</si>
  <si>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</si>
  <si>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</si>
  <si>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</si>
  <si>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</si>
  <si>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</si>
  <si>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</si>
  <si>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</si>
  <si>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</si>
  <si>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</si>
  <si>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</si>
  <si>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</si>
  <si>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</si>
  <si>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</si>
  <si>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</si>
  <si>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</si>
  <si>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</si>
  <si>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</si>
  <si>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</si>
  <si>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</si>
  <si>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</si>
  <si>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</si>
  <si>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</si>
  <si>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</si>
  <si>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</si>
  <si>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</si>
  <si>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</si>
  <si>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</si>
  <si>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</si>
  <si>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</si>
  <si>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</si>
  <si>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</si>
  <si>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</si>
  <si>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</si>
  <si>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</si>
  <si>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</si>
  <si>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</si>
  <si>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</si>
  <si>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</si>
  <si>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</si>
  <si>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</si>
  <si>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</si>
  <si>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</si>
  <si>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</si>
  <si>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</si>
  <si>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</si>
  <si>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</si>
  <si>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</si>
  <si>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</si>
  <si>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</si>
  <si>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</si>
  <si>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</si>
  <si>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</si>
  <si>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</si>
  <si>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</si>
  <si>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</si>
  <si>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</si>
  <si>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</si>
  <si>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</si>
  <si>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</si>
  <si>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</si>
  <si>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</si>
  <si>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</si>
  <si>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</si>
  <si>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</si>
  <si>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</si>
  <si>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</si>
  <si>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</si>
  <si>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</si>
  <si>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</si>
  <si>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</si>
  <si>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</si>
  <si>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</si>
  <si>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</si>
  <si>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</si>
  <si>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</si>
  <si>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</si>
  <si>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</si>
  <si>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</si>
  <si>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</si>
  <si>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</si>
  <si>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</si>
  <si>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</si>
  <si>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</si>
  <si>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</si>
  <si>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</si>
  <si>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</si>
  <si>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</si>
  <si>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</si>
  <si>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</si>
  <si>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</si>
  <si>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</si>
  <si>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</si>
  <si>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</si>
  <si>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</si>
  <si>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</si>
  <si>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</si>
  <si>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</si>
  <si>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</si>
  <si>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</si>
  <si>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</si>
  <si>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</si>
  <si>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</si>
  <si>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</si>
  <si>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</si>
  <si>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</si>
  <si>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</si>
  <si>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</si>
  <si>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</si>
  <si>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</si>
  <si>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</si>
  <si>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</si>
  <si>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</si>
  <si>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</si>
  <si>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</si>
  <si>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</si>
  <si>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</si>
  <si>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</si>
  <si>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</si>
  <si>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</si>
  <si>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</si>
  <si>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</si>
  <si>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</si>
  <si>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</si>
  <si>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</si>
  <si>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</si>
  <si>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</si>
  <si>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</si>
  <si>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</si>
  <si>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</si>
  <si>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</si>
  <si>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</si>
  <si>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</si>
  <si>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</si>
  <si>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</si>
  <si>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</si>
  <si>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</si>
  <si>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</si>
  <si>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</si>
  <si>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</si>
  <si>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</si>
  <si>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</si>
  <si>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</si>
  <si>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</si>
  <si>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</si>
  <si>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</si>
  <si>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</si>
  <si>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</si>
  <si>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</si>
  <si>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</si>
  <si>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</si>
  <si>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</si>
  <si>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</si>
  <si>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</si>
  <si>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</si>
  <si>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</si>
  <si>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</si>
  <si>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</si>
  <si>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</si>
  <si>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</si>
  <si>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</si>
  <si>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</si>
  <si>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</si>
  <si>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</si>
  <si>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</si>
  <si>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</si>
  <si>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</si>
  <si>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</si>
  <si>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</si>
  <si>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</si>
  <si>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</si>
  <si>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</si>
  <si>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</si>
  <si>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</si>
  <si>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</si>
  <si>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</si>
  <si>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</si>
  <si>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</si>
  <si>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</si>
  <si>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</si>
  <si>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</si>
  <si>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</si>
  <si>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</si>
  <si>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</si>
  <si>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</si>
  <si>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</si>
  <si>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</si>
  <si>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</si>
  <si>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</si>
  <si>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</si>
  <si>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</si>
  <si>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</si>
  <si>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</si>
  <si>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</si>
  <si>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</si>
  <si>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</si>
  <si>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</si>
  <si>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</si>
  <si>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</si>
  <si>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</si>
  <si>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</si>
  <si>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</si>
  <si>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</si>
  <si>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</si>
  <si>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</si>
  <si>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</si>
  <si>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</si>
  <si>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</si>
  <si>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</si>
  <si>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</si>
  <si>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</si>
  <si>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</si>
  <si>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</si>
  <si>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</si>
  <si>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</si>
  <si>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</si>
  <si>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</si>
  <si>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</si>
  <si>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</si>
  <si>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</si>
  <si>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</si>
  <si>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</si>
  <si>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</si>
  <si>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</si>
  <si>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</si>
  <si>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</si>
  <si>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</si>
  <si>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</si>
  <si>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</si>
  <si>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</si>
  <si>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</si>
  <si>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</si>
  <si>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</si>
  <si>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</si>
  <si>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</si>
  <si>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</si>
  <si>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</si>
  <si>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</si>
  <si>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</si>
  <si>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</si>
  <si>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</si>
  <si>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</si>
  <si>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</si>
  <si>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</si>
  <si>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</si>
  <si>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</si>
  <si>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</si>
  <si>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</si>
  <si>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</si>
  <si>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</si>
  <si>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</si>
  <si>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</si>
  <si>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</si>
  <si>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</si>
  <si>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</si>
  <si>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</si>
  <si>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</si>
  <si>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</si>
  <si>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</si>
  <si>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</si>
  <si>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</si>
  <si>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</si>
  <si>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</si>
  <si>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</si>
  <si>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</si>
  <si>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</si>
  <si>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</si>
  <si>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</si>
  <si>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</si>
  <si>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</si>
  <si>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</si>
  <si>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</si>
  <si>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</si>
  <si>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</si>
  <si>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</si>
  <si>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</si>
  <si>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</si>
  <si>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</si>
  <si>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</si>
  <si>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</si>
  <si>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</si>
  <si>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</si>
  <si>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</si>
  <si>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</si>
  <si>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</si>
  <si>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</si>
  <si>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</si>
  <si>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</si>
  <si>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</si>
  <si>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</si>
  <si>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</si>
  <si>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</si>
  <si>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</si>
  <si>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</si>
  <si>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</si>
  <si>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</si>
  <si>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</si>
  <si>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</si>
  <si>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</si>
  <si>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</si>
  <si>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</si>
  <si>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</si>
  <si>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</si>
  <si>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</si>
  <si>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</si>
  <si>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</si>
  <si>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</si>
  <si>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</si>
  <si>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</si>
  <si>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</si>
  <si>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</si>
  <si>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</si>
  <si>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</si>
  <si>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</si>
  <si>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</si>
  <si>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</si>
  <si>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</si>
  <si>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</si>
  <si>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</si>
  <si>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</si>
  <si>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</si>
  <si>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</si>
  <si>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</si>
  <si>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</si>
  <si>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</si>
  <si>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</si>
  <si>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</si>
  <si>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</si>
  <si>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</si>
  <si>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</si>
  <si>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</si>
  <si>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</si>
  <si>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</si>
  <si>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</si>
  <si>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</si>
  <si>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</si>
  <si>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</si>
  <si>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</si>
  <si>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</si>
  <si>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</si>
  <si>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</si>
  <si>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</si>
  <si>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</si>
  <si>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</si>
  <si>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</si>
  <si>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</si>
  <si>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</si>
  <si>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</si>
  <si>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</si>
  <si>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</si>
  <si>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</si>
  <si>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</si>
  <si>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</si>
  <si>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</si>
  <si>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</si>
  <si>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</si>
  <si>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</si>
  <si>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</si>
  <si>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</si>
  <si>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</si>
  <si>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</si>
  <si>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</si>
  <si>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</si>
  <si>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</si>
  <si>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</si>
  <si>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</si>
  <si>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</si>
  <si>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</si>
  <si>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</si>
  <si>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</si>
  <si>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</si>
  <si>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</si>
  <si>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</si>
  <si>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</si>
  <si>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</si>
  <si>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</si>
  <si>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</si>
  <si>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</si>
  <si>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</si>
  <si>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</si>
  <si>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</si>
  <si>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</si>
  <si>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</si>
  <si>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</si>
  <si>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</si>
  <si>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</si>
  <si>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</si>
  <si>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</si>
  <si>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</si>
  <si>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</si>
  <si>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</si>
  <si>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</si>
  <si>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</si>
  <si>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</si>
  <si>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</si>
  <si>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</si>
  <si>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</si>
  <si>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</si>
  <si>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</si>
  <si>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</si>
  <si>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</si>
  <si>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</si>
  <si>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</si>
  <si>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</si>
  <si>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</si>
  <si>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</si>
  <si>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</si>
  <si>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</si>
  <si>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</si>
  <si>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</si>
  <si>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</si>
  <si>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</si>
  <si>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</si>
  <si>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</si>
  <si>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</si>
  <si>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</si>
  <si>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</si>
  <si>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</si>
  <si>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</si>
  <si>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</si>
  <si>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</si>
  <si>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</si>
  <si>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</si>
  <si>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</si>
  <si>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</si>
  <si>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</si>
  <si>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</si>
  <si>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</si>
  <si>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</si>
  <si>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</si>
  <si>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</si>
  <si>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</si>
  <si>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</si>
  <si>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</si>
  <si>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</si>
  <si>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</si>
  <si>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</si>
  <si>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</si>
  <si>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</si>
  <si>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</si>
  <si>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</si>
  <si>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</si>
  <si>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</si>
  <si>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</si>
  <si>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</si>
  <si>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</si>
  <si>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</si>
  <si>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</si>
  <si>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</si>
  <si>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</si>
  <si>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</si>
  <si>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</si>
  <si>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</si>
  <si>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</si>
  <si>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</si>
  <si>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</si>
  <si>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</si>
  <si>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</si>
  <si>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</si>
  <si>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</si>
  <si>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</si>
  <si>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</si>
  <si>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</si>
  <si>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</si>
  <si>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</si>
  <si>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</si>
  <si>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</si>
  <si>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</si>
  <si>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</si>
  <si>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</si>
  <si>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</si>
  <si>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</si>
  <si>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</si>
  <si>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</si>
  <si>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</si>
  <si>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</si>
  <si>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</si>
  <si>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</si>
  <si>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</si>
  <si>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</si>
  <si>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</si>
  <si>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</si>
  <si>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</si>
  <si>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</si>
  <si>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</si>
  <si>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</si>
  <si>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</si>
  <si>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</si>
  <si>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</si>
  <si>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</si>
  <si>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</si>
  <si>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</si>
  <si>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</si>
  <si>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</si>
  <si>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</si>
  <si>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</si>
  <si>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</si>
  <si>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</si>
  <si>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</si>
  <si>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</si>
  <si>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</si>
  <si>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</si>
  <si>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</si>
  <si>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</si>
  <si>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</si>
  <si>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</si>
  <si>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</si>
  <si>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</si>
  <si>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</si>
  <si>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</si>
  <si>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</si>
  <si>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</si>
  <si>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</si>
  <si>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</si>
  <si>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</si>
  <si>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</si>
  <si>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</si>
  <si>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</si>
  <si>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</si>
  <si>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</si>
  <si>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</si>
  <si>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</si>
  <si>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</si>
  <si>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</si>
  <si>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</si>
  <si>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</si>
  <si>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</si>
  <si>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</si>
  <si>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</si>
  <si>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</si>
  <si>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</si>
  <si>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</si>
  <si>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</si>
  <si>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</si>
  <si>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</si>
  <si>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</si>
  <si>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</si>
  <si>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</si>
  <si>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</si>
  <si>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</si>
  <si>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</si>
  <si>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</si>
  <si>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</si>
  <si>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</si>
  <si>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</si>
  <si>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</si>
  <si>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</si>
  <si>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</si>
  <si>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</si>
  <si>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</si>
  <si>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</si>
  <si>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</si>
  <si>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</si>
  <si>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</si>
  <si>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</si>
  <si>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</si>
  <si>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</si>
  <si>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</si>
  <si>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</si>
  <si>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</si>
  <si>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</si>
  <si>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</si>
  <si>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</si>
  <si>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</si>
  <si>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</si>
  <si>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</si>
  <si>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</si>
  <si>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</si>
  <si>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</si>
  <si>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</si>
  <si>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</si>
  <si>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</si>
  <si>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</si>
  <si>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</si>
  <si>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</si>
  <si>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</si>
  <si>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</si>
  <si>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</si>
  <si>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</si>
  <si>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</si>
  <si>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</si>
  <si>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</si>
  <si>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</si>
  <si>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</si>
  <si>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</si>
  <si>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</si>
  <si>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</si>
  <si>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</si>
  <si>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</si>
  <si>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</si>
  <si>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</si>
  <si>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</si>
  <si>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</si>
  <si>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</si>
  <si>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</si>
  <si>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</si>
  <si>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</si>
  <si>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</si>
  <si>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</si>
  <si>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</si>
  <si>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</si>
  <si>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</si>
  <si>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</si>
  <si>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</si>
  <si>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</si>
  <si>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</si>
  <si>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</si>
  <si>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</si>
  <si>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</si>
  <si>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</si>
  <si>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</si>
  <si>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</si>
  <si>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</si>
  <si>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</si>
  <si>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</si>
  <si>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</si>
  <si>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</si>
  <si>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</si>
  <si>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</si>
  <si>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</si>
  <si>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</si>
  <si>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</si>
  <si>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</si>
  <si>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</si>
  <si>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</si>
  <si>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</si>
  <si>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</si>
  <si>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</si>
  <si>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</si>
  <si>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</si>
  <si>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</si>
  <si>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</si>
  <si>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</si>
  <si>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</si>
  <si>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</si>
  <si>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</si>
  <si>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</si>
  <si>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</si>
  <si>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</si>
  <si>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</si>
  <si>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</si>
  <si>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</si>
  <si>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</si>
  <si>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</si>
  <si>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</si>
  <si>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</si>
  <si>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</si>
  <si>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</si>
  <si>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</si>
  <si>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</si>
  <si>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</si>
  <si>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</si>
  <si>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</si>
  <si>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</si>
  <si>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</si>
  <si>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</si>
  <si>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</si>
  <si>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</si>
  <si>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</si>
  <si>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</si>
  <si>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</si>
  <si>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</si>
  <si>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</si>
  <si>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</si>
  <si>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</si>
  <si>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</si>
  <si>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</si>
  <si>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</si>
  <si>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</si>
  <si>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</si>
  <si>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</si>
  <si>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</si>
  <si>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</si>
  <si>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</si>
  <si>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</si>
  <si>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</si>
  <si>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</si>
  <si>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</si>
  <si>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</si>
  <si>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</si>
  <si>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</si>
  <si>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</si>
  <si>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</si>
  <si>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</si>
  <si>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</si>
  <si>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</si>
  <si>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</si>
  <si>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</si>
  <si>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</si>
  <si>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</si>
  <si>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</si>
  <si>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</si>
  <si>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</si>
  <si>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</si>
  <si>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</si>
  <si>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</si>
  <si>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</si>
  <si>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</si>
  <si>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</si>
  <si>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</si>
  <si>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</si>
  <si>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</si>
  <si>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</si>
  <si>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</si>
  <si>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</si>
  <si>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</si>
  <si>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</si>
  <si>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</si>
  <si>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</si>
  <si>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</si>
  <si>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</si>
  <si>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</si>
  <si>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</si>
  <si>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</si>
  <si>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</si>
  <si>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</si>
  <si>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</si>
  <si>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</si>
  <si>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</si>
  <si>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</si>
  <si>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</si>
  <si>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</si>
  <si>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</si>
  <si>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</si>
  <si>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</si>
  <si>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</si>
  <si>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</si>
  <si>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</si>
  <si>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</si>
  <si>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</si>
  <si>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</si>
  <si>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</si>
  <si>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</si>
  <si>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</si>
  <si>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</si>
  <si>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</si>
  <si>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</si>
  <si>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</si>
  <si>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</si>
  <si>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</si>
  <si>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</si>
  <si>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</si>
  <si>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</si>
  <si>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</si>
  <si>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</si>
  <si>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</si>
  <si>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</si>
  <si>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</si>
  <si>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</si>
  <si>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</si>
  <si>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</si>
  <si>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</si>
  <si>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</si>
  <si>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</si>
  <si>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</si>
  <si>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</si>
  <si>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</si>
  <si>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</si>
  <si>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</si>
  <si>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</si>
  <si>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</si>
  <si>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</si>
  <si>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</si>
  <si>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</si>
  <si>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</si>
  <si>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</si>
  <si>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</si>
  <si>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</si>
  <si>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</si>
  <si>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</si>
  <si>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</si>
  <si>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</si>
  <si>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</si>
  <si>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</si>
  <si>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</si>
  <si>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</si>
  <si>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</si>
  <si>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</si>
  <si>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</si>
  <si>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</si>
  <si>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</si>
  <si>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</si>
  <si>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</si>
  <si>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</si>
  <si>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</si>
  <si>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</si>
  <si>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</si>
  <si>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</si>
  <si>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</si>
  <si>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</si>
  <si>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</si>
  <si>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</si>
  <si>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</si>
  <si>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</si>
  <si>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</si>
  <si>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</si>
  <si>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</si>
  <si>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</si>
  <si>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</si>
  <si>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</si>
  <si>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</si>
  <si>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</si>
  <si>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</si>
  <si>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</si>
  <si>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</si>
  <si>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</si>
  <si>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</si>
  <si>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</si>
  <si>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</si>
  <si>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</si>
  <si>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</si>
  <si>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</si>
  <si>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</si>
  <si>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</si>
  <si>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</si>
  <si>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</si>
  <si>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</si>
  <si>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</si>
  <si>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</si>
  <si>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</si>
  <si>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</si>
  <si>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</si>
  <si>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</si>
  <si>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</si>
  <si>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</si>
  <si>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</si>
  <si>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</si>
  <si>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</si>
  <si>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</si>
  <si>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</si>
  <si>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</si>
  <si>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</si>
  <si>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</si>
  <si>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</si>
  <si>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</si>
  <si>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</si>
  <si>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</si>
  <si>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</si>
  <si>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</si>
  <si>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</si>
  <si>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</si>
  <si>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</si>
  <si>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</si>
  <si>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</si>
  <si>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</si>
  <si>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</si>
  <si>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</si>
  <si>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</si>
  <si>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</si>
  <si>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</si>
  <si>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</si>
  <si>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</si>
  <si>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</si>
  <si>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</si>
  <si>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</si>
  <si>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</si>
  <si>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</si>
  <si>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</si>
  <si>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</si>
  <si>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</si>
  <si>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</si>
  <si>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</si>
  <si>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</si>
  <si>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</si>
  <si>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</si>
  <si>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</si>
  <si>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</si>
  <si>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</si>
  <si>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</si>
  <si>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</si>
  <si>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</si>
  <si>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</si>
  <si>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</si>
  <si>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</si>
  <si>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</si>
  <si>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</si>
  <si>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</si>
  <si>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</si>
  <si>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</si>
  <si>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</si>
  <si>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</si>
  <si>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</si>
  <si>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</si>
  <si>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</si>
  <si>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</si>
  <si>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</si>
  <si>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</si>
  <si>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</si>
  <si>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</si>
  <si>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</si>
  <si>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</si>
  <si>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</si>
  <si>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</si>
  <si>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</si>
  <si>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</si>
  <si>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</si>
  <si>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</si>
  <si>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</si>
  <si>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</si>
  <si>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</si>
  <si>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</si>
  <si>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</si>
  <si>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</si>
  <si>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</si>
  <si>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</si>
  <si>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</si>
  <si>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</si>
  <si>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</si>
  <si>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</si>
  <si>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</si>
  <si>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</si>
  <si>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</si>
  <si>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</si>
  <si>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</si>
  <si>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</si>
  <si>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</si>
  <si>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</si>
  <si>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</si>
  <si>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</si>
  <si>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</si>
  <si>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</si>
  <si>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</si>
  <si>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</si>
  <si>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</si>
  <si>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</si>
  <si>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</si>
  <si>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</si>
  <si>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</si>
  <si>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</si>
  <si>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</si>
  <si>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</si>
  <si>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</si>
  <si>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</si>
  <si>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</si>
  <si>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</si>
  <si>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</si>
  <si>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</si>
  <si>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</si>
  <si>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</si>
  <si>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</si>
  <si>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</si>
  <si>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</si>
  <si>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</si>
  <si>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</si>
  <si>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</si>
  <si>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</si>
  <si>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</si>
  <si>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</si>
  <si>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</si>
  <si>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</si>
  <si>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</si>
  <si>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</si>
  <si>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</si>
  <si>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</si>
  <si>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</si>
  <si>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</si>
  <si>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</si>
  <si>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</si>
  <si>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</si>
  <si>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</si>
  <si>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</si>
  <si>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</si>
  <si>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</si>
  <si>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</si>
  <si>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</si>
  <si>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</si>
  <si>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</si>
  <si>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</si>
  <si>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</si>
  <si>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</si>
  <si>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</si>
  <si>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</si>
  <si>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</si>
  <si>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</si>
  <si>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</si>
  <si>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</si>
  <si>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</si>
  <si>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</si>
  <si>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</si>
  <si>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</si>
  <si>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</si>
  <si>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</si>
  <si>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</si>
  <si>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</si>
  <si>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</si>
  <si>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</si>
  <si>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</si>
  <si>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</si>
  <si>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</si>
  <si>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</si>
  <si>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</si>
  <si>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</si>
  <si>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</si>
  <si>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</si>
  <si>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</si>
  <si>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</si>
  <si>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</si>
  <si>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</si>
  <si>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</si>
  <si>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</si>
  <si>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</si>
  <si>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</si>
  <si>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</si>
  <si>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</si>
  <si>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</si>
  <si>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</si>
  <si>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</si>
  <si>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</si>
  <si>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</si>
  <si>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</si>
  <si>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</si>
  <si>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</si>
  <si>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</si>
  <si>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</si>
  <si>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</si>
  <si>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</si>
  <si>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</si>
  <si>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</si>
  <si>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</si>
  <si>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</si>
  <si>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</si>
  <si>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</si>
  <si>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</si>
  <si>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</si>
  <si>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</si>
  <si>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</si>
  <si>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</si>
  <si>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</si>
  <si>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</si>
  <si>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</si>
  <si>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</si>
  <si>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</si>
  <si>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</si>
  <si>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</si>
  <si>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</si>
  <si>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</si>
  <si>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</si>
  <si>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</si>
  <si>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</si>
  <si>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</si>
  <si>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</si>
  <si>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</si>
  <si>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</si>
  <si>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</si>
  <si>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</si>
  <si>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</si>
  <si>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</si>
  <si>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</si>
  <si>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</si>
  <si>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</si>
  <si>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</si>
  <si>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</si>
  <si>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</si>
  <si>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</si>
  <si>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</si>
  <si>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</si>
  <si>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</si>
  <si>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</si>
  <si>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</si>
  <si>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</si>
  <si>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</si>
  <si>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</si>
  <si>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</si>
  <si>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</si>
  <si>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</si>
  <si>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</si>
  <si>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</si>
  <si>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</si>
  <si>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</si>
  <si>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</si>
  <si>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</si>
  <si>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</si>
  <si>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</si>
  <si>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</si>
  <si>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</si>
  <si>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</si>
  <si>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</si>
  <si>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</si>
  <si>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</si>
  <si>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</si>
  <si>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</si>
  <si>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</si>
  <si>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</si>
  <si>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</si>
  <si>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</si>
  <si>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</si>
  <si>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</si>
  <si>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</si>
  <si>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</si>
  <si>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</si>
  <si>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</si>
  <si>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</si>
  <si>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</si>
  <si>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</si>
  <si>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</si>
  <si>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</si>
  <si>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</si>
  <si>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</si>
  <si>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</si>
  <si>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</si>
  <si>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</si>
  <si>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</si>
  <si>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</si>
  <si>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</si>
  <si>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</si>
  <si>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</si>
  <si>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</si>
  <si>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</si>
  <si>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</si>
  <si>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</si>
  <si>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</si>
  <si>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</si>
  <si>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</si>
  <si>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</si>
  <si>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</si>
  <si>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</si>
  <si>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</si>
  <si>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</si>
  <si>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</si>
  <si>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</si>
  <si>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</si>
  <si>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</si>
  <si>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</si>
  <si>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</si>
  <si>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</si>
  <si>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</si>
  <si>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</si>
  <si>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</si>
  <si>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</si>
  <si>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</si>
  <si>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</si>
  <si>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</si>
  <si>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</si>
  <si>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</si>
  <si>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</si>
  <si>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</si>
  <si>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</si>
  <si>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</si>
  <si>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</si>
  <si>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</si>
  <si>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</si>
  <si>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</si>
  <si>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</si>
  <si>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</si>
  <si>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</si>
  <si>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</si>
  <si>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</si>
  <si>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</si>
  <si>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</si>
  <si>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</si>
  <si>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</si>
  <si>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</si>
  <si>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</si>
  <si>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</si>
  <si>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</si>
  <si>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</si>
  <si>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</si>
  <si>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</si>
  <si>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</si>
  <si>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</si>
  <si>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</si>
  <si>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</si>
  <si>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</si>
  <si>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</si>
  <si>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</si>
  <si>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</si>
  <si>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</si>
  <si>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</si>
  <si>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</si>
  <si>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</si>
  <si>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</si>
  <si>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</si>
  <si>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</si>
  <si>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</si>
  <si>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</si>
  <si>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</si>
  <si>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</si>
  <si>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</si>
  <si>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</si>
  <si>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</si>
  <si>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</si>
  <si>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</si>
  <si>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</si>
  <si>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</si>
  <si>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</si>
  <si>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</si>
  <si>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</si>
  <si>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</si>
  <si>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</si>
  <si>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</si>
  <si>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</si>
  <si>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</si>
  <si>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</si>
  <si>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</si>
  <si>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</si>
  <si>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</si>
  <si>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</si>
  <si>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</si>
  <si>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</si>
  <si>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</si>
  <si>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</si>
  <si>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</si>
  <si>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</si>
  <si>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</si>
  <si>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</si>
  <si>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</si>
  <si>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</si>
  <si>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</si>
  <si>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</si>
  <si>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</si>
  <si>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</si>
  <si>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</si>
  <si>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</si>
  <si>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</si>
  <si>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</si>
  <si>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</si>
  <si>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</si>
  <si>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</si>
  <si>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</si>
  <si>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</si>
  <si>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</si>
  <si>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</si>
  <si>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</si>
  <si>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</si>
  <si>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</si>
  <si>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</si>
  <si>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</si>
  <si>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</si>
  <si>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</si>
  <si>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</si>
  <si>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</si>
  <si>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</si>
  <si>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</si>
  <si>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</si>
  <si>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</si>
  <si>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</si>
  <si>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</si>
  <si>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</si>
  <si>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</si>
  <si>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</si>
  <si>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</si>
  <si>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</si>
  <si>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</si>
  <si>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</si>
  <si>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</si>
  <si>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</si>
  <si>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</si>
  <si>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</si>
  <si>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</si>
  <si>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</si>
  <si>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</si>
  <si>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</si>
  <si>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</si>
  <si>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</si>
  <si>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</si>
  <si>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</si>
  <si>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</si>
  <si>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</si>
  <si>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</si>
  <si>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</si>
  <si>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</si>
  <si>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</si>
  <si>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</si>
  <si>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</si>
  <si>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</si>
  <si>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</si>
  <si>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</si>
  <si>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</si>
  <si>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</si>
  <si>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</si>
  <si>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</si>
  <si>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</si>
  <si>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</si>
  <si>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</si>
  <si>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</si>
  <si>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</si>
  <si>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</si>
  <si>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</si>
  <si>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</si>
  <si>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</si>
  <si>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</si>
  <si>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</si>
  <si>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</si>
  <si>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</si>
  <si>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</si>
  <si>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</si>
  <si>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</si>
  <si>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</si>
  <si>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</si>
  <si>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</si>
  <si>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</si>
  <si>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</si>
  <si>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</si>
  <si>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</si>
  <si>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</si>
  <si>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</si>
  <si>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</si>
  <si>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</si>
  <si>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</si>
  <si>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</si>
  <si>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</si>
  <si>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</si>
  <si>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</si>
  <si>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</si>
  <si>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</si>
  <si>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</si>
  <si>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</si>
  <si>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</si>
  <si>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</si>
  <si>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</si>
  <si>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</si>
  <si>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</si>
  <si>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</si>
  <si>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</si>
  <si>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</si>
  <si>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</si>
  <si>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</si>
  <si>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</si>
  <si>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</si>
  <si>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</si>
  <si>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</si>
  <si>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</si>
  <si>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</si>
  <si>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</si>
  <si>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</si>
  <si>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</si>
  <si>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</si>
  <si>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</si>
  <si>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</si>
  <si>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</si>
  <si>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</si>
  <si>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</si>
  <si>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</si>
  <si>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</si>
  <si>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</si>
  <si>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</si>
  <si>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</si>
  <si>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</si>
  <si>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</si>
  <si>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</si>
  <si>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</si>
  <si>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</si>
  <si>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</si>
  <si>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</si>
  <si>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</si>
  <si>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</si>
  <si>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</si>
  <si>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</si>
  <si>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</si>
  <si>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</si>
  <si>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</si>
  <si>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</si>
  <si>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</si>
  <si>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</si>
  <si>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</si>
  <si>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</si>
  <si>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</si>
  <si>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</si>
  <si>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</si>
  <si>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</si>
  <si>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</si>
  <si>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</si>
  <si>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</si>
  <si>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</si>
  <si>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</si>
  <si>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</si>
  <si>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</si>
  <si>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</si>
  <si>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</si>
  <si>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</si>
  <si>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</si>
  <si>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</si>
  <si>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</si>
  <si>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</si>
  <si>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</si>
  <si>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</si>
  <si>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</si>
  <si>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</si>
  <si>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</si>
  <si>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</si>
  <si>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</si>
  <si>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</si>
  <si>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</si>
  <si>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</si>
  <si>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</si>
  <si>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</si>
  <si>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</si>
  <si>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</si>
  <si>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</si>
  <si>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</si>
  <si>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</si>
  <si>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</si>
  <si>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</si>
  <si>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</si>
  <si>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</si>
  <si>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</si>
  <si>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</si>
  <si>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</si>
  <si>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</si>
  <si>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</si>
  <si>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</si>
  <si>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</si>
  <si>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</si>
  <si>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</si>
  <si>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</si>
  <si>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</si>
  <si>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</si>
  <si>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</si>
  <si>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</si>
  <si>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</si>
  <si>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</si>
  <si>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</si>
  <si>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</si>
  <si>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</si>
  <si>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</si>
  <si>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</si>
  <si>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</si>
  <si>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</si>
  <si>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</si>
  <si>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</si>
  <si>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</si>
  <si>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</si>
  <si>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</si>
  <si>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</si>
  <si>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</si>
  <si>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</si>
  <si>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</si>
  <si>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</si>
  <si>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</si>
  <si>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</si>
  <si>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</si>
  <si>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</si>
  <si>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</si>
  <si>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</si>
  <si>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</si>
  <si>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</si>
  <si>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</si>
  <si>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</si>
  <si>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</si>
  <si>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</si>
  <si>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</si>
  <si>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</si>
  <si>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</si>
  <si>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</si>
  <si>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</si>
  <si>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</si>
  <si>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</si>
  <si>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</si>
  <si>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</si>
  <si>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</si>
  <si>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</si>
  <si>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</si>
  <si>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</si>
  <si>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</si>
  <si>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</si>
  <si>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</si>
  <si>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</si>
  <si>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</si>
  <si>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</si>
  <si>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</si>
  <si>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</si>
  <si>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</si>
  <si>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</si>
  <si>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</si>
  <si>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</si>
  <si>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</si>
  <si>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</si>
  <si>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</si>
  <si>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</si>
  <si>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</si>
  <si>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</si>
  <si>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</si>
  <si>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</si>
  <si>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</si>
  <si>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</si>
  <si>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</si>
  <si>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</si>
  <si>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</si>
  <si>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</si>
  <si>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</si>
  <si>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</si>
  <si>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</si>
  <si>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</si>
  <si>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</si>
  <si>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</si>
  <si>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</si>
  <si>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</si>
  <si>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</si>
  <si>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</si>
  <si>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</si>
  <si>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</si>
  <si>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</si>
  <si>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</si>
  <si>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</si>
  <si>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</si>
  <si>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</si>
  <si>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</si>
  <si>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</si>
  <si>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</si>
  <si>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</si>
  <si>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</si>
  <si>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</si>
  <si>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</si>
  <si>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</si>
  <si>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</si>
  <si>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</si>
  <si>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</si>
  <si>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</si>
  <si>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</si>
  <si>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</si>
  <si>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</si>
  <si>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</si>
  <si>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</si>
  <si>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</si>
  <si>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</si>
  <si>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</si>
  <si>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</si>
  <si>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</si>
  <si>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</si>
  <si>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</si>
  <si>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</si>
  <si>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</si>
  <si>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</si>
  <si>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</si>
  <si>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</si>
  <si>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</si>
  <si>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</si>
  <si>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</si>
  <si>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</si>
  <si>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</si>
  <si>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</si>
  <si>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</si>
  <si>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</si>
  <si>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</si>
  <si>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</si>
  <si>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</si>
  <si>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</si>
  <si>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</si>
  <si>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</si>
  <si>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</si>
  <si>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</si>
  <si>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</si>
  <si>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</si>
  <si>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</si>
  <si>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</si>
  <si>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</si>
  <si>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</si>
  <si>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</si>
  <si>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</si>
  <si>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</si>
  <si>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</si>
  <si>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</si>
  <si>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</si>
  <si>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</si>
  <si>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</si>
  <si>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</si>
  <si>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</si>
  <si>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</si>
  <si>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</si>
  <si>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</si>
  <si>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</si>
  <si>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</si>
  <si>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</si>
  <si>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</si>
  <si>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</si>
  <si>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</si>
  <si>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</si>
  <si>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</si>
  <si>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</si>
  <si>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</si>
  <si>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</si>
  <si>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</si>
  <si>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</si>
  <si>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</si>
  <si>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</si>
  <si>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</si>
  <si>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</si>
  <si>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</si>
  <si>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</si>
  <si>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</si>
  <si>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</si>
  <si>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</si>
  <si>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</si>
  <si>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</si>
  <si>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</si>
  <si>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</si>
  <si>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</si>
  <si>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</si>
  <si>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</si>
  <si>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</si>
  <si>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</si>
  <si>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</si>
  <si>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</si>
  <si>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</si>
  <si>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</si>
  <si>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</si>
  <si>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</si>
  <si>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</si>
  <si>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</si>
  <si>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</si>
  <si>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</si>
  <si>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</si>
  <si>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</si>
  <si>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</si>
  <si>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</si>
  <si>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</si>
  <si>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</si>
  <si>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</si>
  <si>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</si>
  <si>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</si>
  <si>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</si>
  <si>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</si>
  <si>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</si>
  <si>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</si>
  <si>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</si>
  <si>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</si>
  <si>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</si>
  <si>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</si>
  <si>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</si>
  <si>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</si>
  <si>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</si>
  <si>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</si>
  <si>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</si>
  <si>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</si>
  <si>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</si>
  <si>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</si>
  <si>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</si>
  <si>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</si>
  <si>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</si>
  <si>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</si>
  <si>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</si>
  <si>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</si>
  <si>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</si>
  <si>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</si>
  <si>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</si>
  <si>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</si>
  <si>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</si>
  <si>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</si>
  <si>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</si>
  <si>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</si>
  <si>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</si>
  <si>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</si>
  <si>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</si>
  <si>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</si>
  <si>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</si>
  <si>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</si>
  <si>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</si>
  <si>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</si>
  <si>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</si>
  <si>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</si>
  <si>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</si>
  <si>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</si>
  <si>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</si>
  <si>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</si>
  <si>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</si>
  <si>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</si>
  <si>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</si>
  <si>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</si>
  <si>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</si>
  <si>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</si>
  <si>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</si>
  <si>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</si>
  <si>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</si>
  <si>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</si>
  <si>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</si>
  <si>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</si>
  <si>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</si>
  <si>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</si>
  <si>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</si>
  <si>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</si>
  <si>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</si>
  <si>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</si>
  <si>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</si>
  <si>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</si>
  <si>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</si>
  <si>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</si>
  <si>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</si>
  <si>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</si>
  <si>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</si>
  <si>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</si>
  <si>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</si>
  <si>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</si>
  <si>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</si>
  <si>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</si>
  <si>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</si>
  <si>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</si>
  <si>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</si>
  <si>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</si>
  <si>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</si>
  <si>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</si>
  <si>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</si>
  <si>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</si>
  <si>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</si>
  <si>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</si>
  <si>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</si>
  <si>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</si>
  <si>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</si>
  <si>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</si>
  <si>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</si>
  <si>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</si>
  <si>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</si>
  <si>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</si>
  <si>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</si>
  <si>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</si>
  <si>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</si>
  <si>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</si>
  <si>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</si>
  <si>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</si>
  <si>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</si>
  <si>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</si>
  <si>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</si>
  <si>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</si>
  <si>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</si>
  <si>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</si>
  <si>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</si>
  <si>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</si>
  <si>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</si>
  <si>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</si>
  <si>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</si>
  <si>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</si>
  <si>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</si>
  <si>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</si>
  <si>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</si>
  <si>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</si>
  <si>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</si>
  <si>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</si>
  <si>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</si>
  <si>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</si>
  <si>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</si>
  <si>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</si>
  <si>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</si>
  <si>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</si>
  <si>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</si>
  <si>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</si>
  <si>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</si>
  <si>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</si>
  <si>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</si>
  <si>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</si>
  <si>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</si>
  <si>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</si>
  <si>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</si>
  <si>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</si>
  <si>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</si>
  <si>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</si>
  <si>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</si>
  <si>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</si>
  <si>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</si>
  <si>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</si>
  <si>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</si>
  <si>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</si>
  <si>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</si>
  <si>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</si>
  <si>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</si>
  <si>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</si>
  <si>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</si>
  <si>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</si>
  <si>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</si>
  <si>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</si>
  <si>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</si>
  <si>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</si>
  <si>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</si>
  <si>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</si>
  <si>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</si>
  <si>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</si>
  <si>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</si>
  <si>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</si>
  <si>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</si>
  <si>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</si>
  <si>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</si>
  <si>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</si>
  <si>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</si>
  <si>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</si>
  <si>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</si>
  <si>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</si>
  <si>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</si>
  <si>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</si>
  <si>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</si>
  <si>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</si>
  <si>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</si>
  <si>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</si>
  <si>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</si>
  <si>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</si>
  <si>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</si>
  <si>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</si>
  <si>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</si>
  <si>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</si>
  <si>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</si>
  <si>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</si>
  <si>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</si>
  <si>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</si>
  <si>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</si>
  <si>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</si>
  <si>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</si>
  <si>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</si>
  <si>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</si>
  <si>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</si>
  <si>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</si>
  <si>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</si>
  <si>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</si>
  <si>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</si>
  <si>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</si>
  <si>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</si>
  <si>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</si>
  <si>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</si>
  <si>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</si>
  <si>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</si>
  <si>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</si>
  <si>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</si>
  <si>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</si>
  <si>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</si>
  <si>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</si>
  <si>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</si>
  <si>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</si>
  <si>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</si>
  <si>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</si>
  <si>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</si>
  <si>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</si>
  <si>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</si>
  <si>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</si>
  <si>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</si>
  <si>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</si>
  <si>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</si>
  <si>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</si>
  <si>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</si>
  <si>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</si>
  <si>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</si>
  <si>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</si>
  <si>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</si>
  <si>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</si>
  <si>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</si>
  <si>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</si>
  <si>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</si>
  <si>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</si>
  <si>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</si>
  <si>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</si>
  <si>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</si>
  <si>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</si>
  <si>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</si>
  <si>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</si>
  <si>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</si>
  <si>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</si>
  <si>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</si>
  <si>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</si>
  <si>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</si>
  <si>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</si>
  <si>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</si>
  <si>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</si>
  <si>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</si>
  <si>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</si>
  <si>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</si>
  <si>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</si>
  <si>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</si>
  <si>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</si>
  <si>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</si>
  <si>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</si>
  <si>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</si>
  <si>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</si>
  <si>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</si>
  <si>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</si>
  <si>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</si>
  <si>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</si>
  <si>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</si>
  <si>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</si>
  <si>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</si>
  <si>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</si>
  <si>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</si>
  <si>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</si>
  <si>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</si>
  <si>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</si>
  <si>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</si>
  <si>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</si>
  <si>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</si>
  <si>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</si>
  <si>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</si>
  <si>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</si>
  <si>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</si>
  <si>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</si>
  <si>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</si>
  <si>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</si>
  <si>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</si>
  <si>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</si>
  <si>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</si>
  <si>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</si>
  <si>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</si>
  <si>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</si>
  <si>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</si>
  <si>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</si>
  <si>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</si>
  <si>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</si>
  <si>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</si>
  <si>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</si>
  <si>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</si>
  <si>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</si>
  <si>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</si>
  <si>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</si>
  <si>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</si>
  <si>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</si>
  <si>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</si>
  <si>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</si>
  <si>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</si>
  <si>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</si>
  <si>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</si>
  <si>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</si>
  <si>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</si>
  <si>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</si>
  <si>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</si>
  <si>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</si>
  <si>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</si>
  <si>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</si>
  <si>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</si>
  <si>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</si>
  <si>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</si>
  <si>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</si>
  <si>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</si>
  <si>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</si>
  <si>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</si>
  <si>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</si>
  <si>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</si>
  <si>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</si>
  <si>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</si>
  <si>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</si>
  <si>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</si>
  <si>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</si>
  <si>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</si>
  <si>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</si>
  <si>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</si>
  <si>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</si>
  <si>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</si>
  <si>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</si>
  <si>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</si>
  <si>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</si>
  <si>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</si>
  <si>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</si>
  <si>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</si>
  <si>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</si>
  <si>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</si>
  <si>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</si>
  <si>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</si>
  <si>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</si>
  <si>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</si>
  <si>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</si>
  <si>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</si>
  <si>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</si>
  <si>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</si>
  <si>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</si>
  <si>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</si>
  <si>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</si>
  <si>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</si>
  <si>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</si>
  <si>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</si>
  <si>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</si>
  <si>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</si>
  <si>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</si>
  <si>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</si>
  <si>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</si>
  <si>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</si>
  <si>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</si>
  <si>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</si>
  <si>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</si>
  <si>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</si>
  <si>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</si>
  <si>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</si>
  <si>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</si>
  <si>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</si>
  <si>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</si>
  <si>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</si>
  <si>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</si>
  <si>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</si>
  <si>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</si>
  <si>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</si>
  <si>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</si>
  <si>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</si>
  <si>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</si>
  <si>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</si>
  <si>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</si>
  <si>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</si>
  <si>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</si>
  <si>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</si>
  <si>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</si>
  <si>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</si>
  <si>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</si>
  <si>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</si>
  <si>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</si>
  <si>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</si>
  <si>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</si>
  <si>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</si>
  <si>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</si>
  <si>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</si>
  <si>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</si>
  <si>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</si>
  <si>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</si>
  <si>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</si>
  <si>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</si>
  <si>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</si>
  <si>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</si>
  <si>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</si>
  <si>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</si>
  <si>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</si>
  <si>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</si>
  <si>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</si>
  <si>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</si>
  <si>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</si>
  <si>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</si>
  <si>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</si>
  <si>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</si>
  <si>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</si>
  <si>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</si>
  <si>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</si>
  <si>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</si>
  <si>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</si>
  <si>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</si>
  <si>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</si>
  <si>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</si>
  <si>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</si>
  <si>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</si>
  <si>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</si>
  <si>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</si>
  <si>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</si>
  <si>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</si>
  <si>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</si>
  <si>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</si>
  <si>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</si>
  <si>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</si>
  <si>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</si>
  <si>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</si>
  <si>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</si>
  <si>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</si>
  <si>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</si>
  <si>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</si>
  <si>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</si>
  <si>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</si>
  <si>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</si>
  <si>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</si>
  <si>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</si>
  <si>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</si>
  <si>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</si>
  <si>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</si>
  <si>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</si>
  <si>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</si>
  <si>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</si>
  <si>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</si>
  <si>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</si>
  <si>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</si>
  <si>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</si>
  <si>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</si>
  <si>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</si>
  <si>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</si>
  <si>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</si>
  <si>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</si>
  <si>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</si>
  <si>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</si>
  <si>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</si>
  <si>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</si>
  <si>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</si>
  <si>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</si>
  <si>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</si>
  <si>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</si>
  <si>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</si>
  <si>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</si>
  <si>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</si>
  <si>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</si>
  <si>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</si>
  <si>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</si>
  <si>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</si>
  <si>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</si>
  <si>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</si>
  <si>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</si>
  <si>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</si>
  <si>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</si>
  <si>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</si>
  <si>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</si>
  <si>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</si>
  <si>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</si>
  <si>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</si>
  <si>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</si>
  <si>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</si>
  <si>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</si>
  <si>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</si>
  <si>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</si>
  <si>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</si>
  <si>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</si>
  <si>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</si>
  <si>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</si>
  <si>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</si>
  <si>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</si>
  <si>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</si>
  <si>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</si>
  <si>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</si>
  <si>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</si>
  <si>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</si>
  <si>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</si>
  <si>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</si>
  <si>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</si>
  <si>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</si>
  <si>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</si>
  <si>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</si>
  <si>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</si>
  <si>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</si>
  <si>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</si>
  <si>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</si>
  <si>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</si>
  <si>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</si>
  <si>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</si>
  <si>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</si>
  <si>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</si>
  <si>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</si>
  <si>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</si>
  <si>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</si>
  <si>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</si>
  <si>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</si>
  <si>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</si>
  <si>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</si>
  <si>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</si>
  <si>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</si>
  <si>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</si>
  <si>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</si>
  <si>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</si>
  <si>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</si>
  <si>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</si>
  <si>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</si>
  <si>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</si>
  <si>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</si>
  <si>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</si>
  <si>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</si>
  <si>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</si>
  <si>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</si>
  <si>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</si>
  <si>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</si>
  <si>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</si>
  <si>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</si>
  <si>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</si>
  <si>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</si>
  <si>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</si>
  <si>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</si>
  <si>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</si>
  <si>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</si>
  <si>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</si>
  <si>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</si>
  <si>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</si>
  <si>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</si>
  <si>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</si>
  <si>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</si>
  <si>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</si>
  <si>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</si>
  <si>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</si>
  <si>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</si>
  <si>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</si>
  <si>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</si>
  <si>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</si>
  <si>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</si>
  <si>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</si>
  <si>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</si>
  <si>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</si>
  <si>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</si>
  <si>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</si>
  <si>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</si>
  <si>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</si>
  <si>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</si>
  <si>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</si>
  <si>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</si>
  <si>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</si>
  <si>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</si>
  <si>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</si>
  <si>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</si>
  <si>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</si>
  <si>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</si>
  <si>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</si>
  <si>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</si>
  <si>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</si>
  <si>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</si>
  <si>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</si>
  <si>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</si>
  <si>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</si>
  <si>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</si>
  <si>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</si>
  <si>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</si>
  <si>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</si>
  <si>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</si>
  <si>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</si>
  <si>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</si>
  <si>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</si>
  <si>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</si>
  <si>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</si>
  <si>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</si>
  <si>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</si>
  <si>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</si>
  <si>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</si>
  <si>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</si>
  <si>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</si>
  <si>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</si>
  <si>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</si>
  <si>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</si>
  <si>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</si>
  <si>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</si>
  <si>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</si>
  <si>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</si>
  <si>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</si>
  <si>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</si>
  <si>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</si>
  <si>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</si>
  <si>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</si>
  <si>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</si>
  <si>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</si>
  <si>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</si>
  <si>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</si>
  <si>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</si>
  <si>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</si>
  <si>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</si>
  <si>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</si>
  <si>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</si>
  <si>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</si>
  <si>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</si>
  <si>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</si>
  <si>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</si>
  <si>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</si>
  <si>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</si>
  <si>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</si>
  <si>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</si>
  <si>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</si>
  <si>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</si>
  <si>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</si>
  <si>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</si>
  <si>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</si>
  <si>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</si>
  <si>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</si>
  <si>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</si>
  <si>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</si>
  <si>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</si>
  <si>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</si>
  <si>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</si>
  <si>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</si>
  <si>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</si>
  <si>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</si>
  <si>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</si>
  <si>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</si>
  <si>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</si>
  <si>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</si>
  <si>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</si>
  <si>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</si>
  <si>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</si>
  <si>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</si>
  <si>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</si>
  <si>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</si>
  <si>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</si>
  <si>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</si>
  <si>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</si>
  <si>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</si>
  <si>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</si>
  <si>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</si>
  <si>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</si>
  <si>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</si>
  <si>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</si>
  <si>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</si>
  <si>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</si>
  <si>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</si>
  <si>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</si>
  <si>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</si>
  <si>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</si>
  <si>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</si>
  <si>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</si>
  <si>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</si>
  <si>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</si>
  <si>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</si>
  <si>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</si>
  <si>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</si>
  <si>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</si>
  <si>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</si>
  <si>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</si>
  <si>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</si>
  <si>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</si>
  <si>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</si>
  <si>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</si>
  <si>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</si>
  <si>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</si>
  <si>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</si>
  <si>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</si>
  <si>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</si>
  <si>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</si>
  <si>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</si>
  <si>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</si>
  <si>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</si>
  <si>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</si>
  <si>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</si>
  <si>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</si>
  <si>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</si>
  <si>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</si>
  <si>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</si>
  <si>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</si>
  <si>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</si>
  <si>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</si>
  <si>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</si>
  <si>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</si>
  <si>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</si>
  <si>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</si>
  <si>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</si>
  <si>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</si>
  <si>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</si>
  <si>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</si>
  <si>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</si>
  <si>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</si>
  <si>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</si>
  <si>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</si>
  <si>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</si>
  <si>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</si>
  <si>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</si>
  <si>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</si>
  <si>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</si>
  <si>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</si>
  <si>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</si>
  <si>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</si>
  <si>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</si>
  <si>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</si>
  <si>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</si>
  <si>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</si>
  <si>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</si>
  <si>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</si>
  <si>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</si>
  <si>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</si>
  <si>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</si>
  <si>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</si>
  <si>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</si>
  <si>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</si>
  <si>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</si>
  <si>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</si>
  <si>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</si>
  <si>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</si>
  <si>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</si>
  <si>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</si>
  <si>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</si>
  <si>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</si>
  <si>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</si>
  <si>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</si>
  <si>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</si>
  <si>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</si>
  <si>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</si>
  <si>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</si>
  <si>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</si>
  <si>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</si>
  <si>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</si>
  <si>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</si>
  <si>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</si>
  <si>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</si>
  <si>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</si>
  <si>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</si>
  <si>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</si>
  <si>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</si>
  <si>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</si>
  <si>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</si>
  <si>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</si>
  <si>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</si>
  <si>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</si>
  <si>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</si>
  <si>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</si>
  <si>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</si>
  <si>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</si>
  <si>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</si>
  <si>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</si>
  <si>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</si>
  <si>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</si>
  <si>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</si>
  <si>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</si>
  <si>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</si>
  <si>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</si>
  <si>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</si>
  <si>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</si>
  <si>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</si>
  <si>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</si>
  <si>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</si>
  <si>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</si>
  <si>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</si>
  <si>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</si>
  <si>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</si>
  <si>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</si>
  <si>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</si>
  <si>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</si>
  <si>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</si>
  <si>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</si>
  <si>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</si>
  <si>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</si>
  <si>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</si>
  <si>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</si>
  <si>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</si>
  <si>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</si>
  <si>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</si>
  <si>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</si>
  <si>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</si>
  <si>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</si>
  <si>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</si>
  <si>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</si>
  <si>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</si>
  <si>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</si>
  <si>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</si>
  <si>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</si>
  <si>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</si>
  <si>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</si>
  <si>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</si>
  <si>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</si>
  <si>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</si>
  <si>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</si>
  <si>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</si>
  <si>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</si>
  <si>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</si>
  <si>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</si>
  <si>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</si>
  <si>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</si>
  <si>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</si>
  <si>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</si>
  <si>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</si>
  <si>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</si>
  <si>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</si>
  <si>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</si>
  <si>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</si>
  <si>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</si>
  <si>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</si>
  <si>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</si>
  <si>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</si>
  <si>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</si>
  <si>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</si>
  <si>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</si>
  <si>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</si>
  <si>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</si>
  <si>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</si>
  <si>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</si>
  <si>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</si>
  <si>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</si>
  <si>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</si>
  <si>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</si>
  <si>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</si>
  <si>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</si>
  <si>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</si>
  <si>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</si>
  <si>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</si>
  <si>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</si>
  <si>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</si>
  <si>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</si>
  <si>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</si>
  <si>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</si>
  <si>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</si>
  <si>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</si>
  <si>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</si>
  <si>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</si>
  <si>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</si>
  <si>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</si>
  <si>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</si>
  <si>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</si>
  <si>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</si>
  <si>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</si>
  <si>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</si>
  <si>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</si>
  <si>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</si>
  <si>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</si>
  <si>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</si>
  <si>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</si>
  <si>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</si>
  <si>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</si>
  <si>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</si>
  <si>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</si>
  <si>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</si>
  <si>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</si>
  <si>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</si>
  <si>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</si>
  <si>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</si>
  <si>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</si>
  <si>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</si>
  <si>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</si>
  <si>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</si>
  <si>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</si>
  <si>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</si>
  <si>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</si>
  <si>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</si>
  <si>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</si>
  <si>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</si>
  <si>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</si>
  <si>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</si>
  <si>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</si>
  <si>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</si>
  <si>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</si>
  <si>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</si>
  <si>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</si>
  <si>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</si>
  <si>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</si>
  <si>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</si>
  <si>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</si>
  <si>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</si>
  <si>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</si>
  <si>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</si>
  <si>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</si>
  <si>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</si>
  <si>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</si>
  <si>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</si>
  <si>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</si>
  <si>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</si>
  <si>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</si>
  <si>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</si>
  <si>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</si>
  <si>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</si>
  <si>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</si>
  <si>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</si>
  <si>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</si>
  <si>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</si>
  <si>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</si>
  <si>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</si>
  <si>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</si>
  <si>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</si>
  <si>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</si>
  <si>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</si>
  <si>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</si>
  <si>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</si>
  <si>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</si>
  <si>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</si>
  <si>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</si>
  <si>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</si>
  <si>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</si>
  <si>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</si>
  <si>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</si>
  <si>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</si>
  <si>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</si>
  <si>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</si>
  <si>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</si>
  <si>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</si>
  <si>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</si>
  <si>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</si>
  <si>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</si>
  <si>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</si>
  <si>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</si>
  <si>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</si>
  <si>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</si>
  <si>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</si>
  <si>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</si>
  <si>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</si>
  <si>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</si>
  <si>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</si>
  <si>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</si>
  <si>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</si>
  <si>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</si>
  <si>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</si>
  <si>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</si>
  <si>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</si>
  <si>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</si>
  <si>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</si>
  <si>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</si>
  <si>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</si>
  <si>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</si>
  <si>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</si>
  <si>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</si>
  <si>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</si>
  <si>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</si>
  <si>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</si>
  <si>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</si>
  <si>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</si>
  <si>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</si>
  <si>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</si>
  <si>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</si>
  <si>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</si>
  <si>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</si>
  <si>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</si>
  <si>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</si>
  <si>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</si>
  <si>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</si>
  <si>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</si>
  <si>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</si>
  <si>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</si>
  <si>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</si>
  <si>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</si>
  <si>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</si>
  <si>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</si>
  <si>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</si>
  <si>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</si>
  <si>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</si>
  <si>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</si>
  <si>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</si>
  <si>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</si>
  <si>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</si>
  <si>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</si>
  <si>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</si>
  <si>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</si>
  <si>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</si>
  <si>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</si>
  <si>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</si>
  <si>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</si>
  <si>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</si>
  <si>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</si>
  <si>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</si>
  <si>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</si>
  <si>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</si>
  <si>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</si>
  <si>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</si>
  <si>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</si>
  <si>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</si>
  <si>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</si>
  <si>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</si>
  <si>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</si>
  <si>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</si>
  <si>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</si>
  <si>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</si>
  <si>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</si>
  <si>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</si>
  <si>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</si>
  <si>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</si>
  <si>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</si>
  <si>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</si>
  <si>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</si>
  <si>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</si>
  <si>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</si>
  <si>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</si>
  <si>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</si>
  <si>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</si>
  <si>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</si>
  <si>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</si>
  <si>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</si>
  <si>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</si>
  <si>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</si>
  <si>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</si>
  <si>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</si>
  <si>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</si>
  <si>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</si>
  <si>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</si>
  <si>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</si>
  <si>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</si>
  <si>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</si>
  <si>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</si>
  <si>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</si>
  <si>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</si>
  <si>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</si>
  <si>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</si>
  <si>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</si>
  <si>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</si>
  <si>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</si>
  <si>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</si>
  <si>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</si>
  <si>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</si>
  <si>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</si>
  <si>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</si>
  <si>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</si>
  <si>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</si>
  <si>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</si>
  <si>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</si>
  <si>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</si>
  <si>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</si>
  <si>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</si>
  <si>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</si>
  <si>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</si>
  <si>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</si>
  <si>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</si>
  <si>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</si>
  <si>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</si>
  <si>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</si>
  <si>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</si>
  <si>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</si>
  <si>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</si>
  <si>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</si>
  <si>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</si>
  <si>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</si>
  <si>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</si>
  <si>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</si>
  <si>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</si>
  <si>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</si>
  <si>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</si>
  <si>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</si>
  <si>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</si>
  <si>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</si>
  <si>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</si>
  <si>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</si>
  <si>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</si>
  <si>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</si>
  <si>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</si>
  <si>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</si>
  <si>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</si>
  <si>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</si>
  <si>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</si>
  <si>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</si>
  <si>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</si>
  <si>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</si>
  <si>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</si>
  <si>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</si>
  <si>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</si>
  <si>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</si>
  <si>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</si>
  <si>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</si>
  <si>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</si>
  <si>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</si>
  <si>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</si>
  <si>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</si>
  <si>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</si>
  <si>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</si>
  <si>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</si>
  <si>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</si>
  <si>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</si>
  <si>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</si>
  <si>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</si>
  <si>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</si>
  <si>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</si>
  <si>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</si>
  <si>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</si>
  <si>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</si>
  <si>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</si>
  <si>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</si>
  <si>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</si>
  <si>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</si>
  <si>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</si>
  <si>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</si>
  <si>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</si>
  <si>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</si>
  <si>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</si>
  <si>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</si>
  <si>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</si>
  <si>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</si>
  <si>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</si>
  <si>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</si>
  <si>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</si>
  <si>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</si>
  <si>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</si>
  <si>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</si>
  <si>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</si>
  <si>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</si>
  <si>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</si>
  <si>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</si>
  <si>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</si>
  <si>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</si>
  <si>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</si>
  <si>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</si>
  <si>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</si>
  <si>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</si>
  <si>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</si>
  <si>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</si>
  <si>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</si>
  <si>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</si>
  <si>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</si>
  <si>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</si>
  <si>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</si>
  <si>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</si>
  <si>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</si>
  <si>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</si>
  <si>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</si>
  <si>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</si>
  <si>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</si>
  <si>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</si>
  <si>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</si>
  <si>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</si>
  <si>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</si>
  <si>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</si>
  <si>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</si>
  <si>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</si>
  <si>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</si>
  <si>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</si>
  <si>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</si>
  <si>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</si>
  <si>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</si>
  <si>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</si>
  <si>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</si>
  <si>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</si>
  <si>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</si>
  <si>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</si>
  <si>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</si>
  <si>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</si>
  <si>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</si>
  <si>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</si>
  <si>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</si>
  <si>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</si>
  <si>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</si>
  <si>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</si>
  <si>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</si>
  <si>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</si>
  <si>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</si>
  <si>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</si>
  <si>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</si>
  <si>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</si>
  <si>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</si>
  <si>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</si>
  <si>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</si>
  <si>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</si>
  <si>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</si>
  <si>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</si>
  <si>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</si>
  <si>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</si>
  <si>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</si>
  <si>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</si>
  <si>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</si>
  <si>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</si>
  <si>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</si>
  <si>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</si>
  <si>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</si>
  <si>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</si>
  <si>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</si>
  <si>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</si>
  <si>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</si>
  <si>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</si>
  <si>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</si>
  <si>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</si>
  <si>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</si>
  <si>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</si>
  <si>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</si>
  <si>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</si>
  <si>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</si>
  <si>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</si>
  <si>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</si>
  <si>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</si>
  <si>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</si>
  <si>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</si>
  <si>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</si>
  <si>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</si>
  <si>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</si>
  <si>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</si>
  <si>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</si>
  <si>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</si>
  <si>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</si>
  <si>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</si>
  <si>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</si>
  <si>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</si>
  <si>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</si>
  <si>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</si>
  <si>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</si>
  <si>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</si>
  <si>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</si>
  <si>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</si>
  <si>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</si>
  <si>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</si>
  <si>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</si>
  <si>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</si>
  <si>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</si>
  <si>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</si>
  <si>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</si>
  <si>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</si>
  <si>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</si>
  <si>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</si>
  <si>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</si>
  <si>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</si>
  <si>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</si>
  <si>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</si>
  <si>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</si>
  <si>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</si>
  <si>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</si>
  <si>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</si>
  <si>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</si>
  <si>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</si>
  <si>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</si>
  <si>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</si>
  <si>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</si>
  <si>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</si>
  <si>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</si>
  <si>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</si>
  <si>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</si>
  <si>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</si>
  <si>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</si>
  <si>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</si>
  <si>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</si>
  <si>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</si>
  <si>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</si>
  <si>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</si>
  <si>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</si>
  <si>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</si>
  <si>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</si>
  <si>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</si>
  <si>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</si>
  <si>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</si>
  <si>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</si>
  <si>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</si>
  <si>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</si>
  <si>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</si>
  <si>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</si>
  <si>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</si>
  <si>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</si>
  <si>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</si>
  <si>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</si>
  <si>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</si>
  <si>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</si>
  <si>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</si>
  <si>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</si>
  <si>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</si>
  <si>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</si>
  <si>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</si>
  <si>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</si>
  <si>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</si>
  <si>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</si>
  <si>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</si>
  <si>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</si>
  <si>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</si>
  <si>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</si>
  <si>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</si>
  <si>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</si>
  <si>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</si>
  <si>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</si>
  <si>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</si>
  <si>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</si>
  <si>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</si>
  <si>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</si>
  <si>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</si>
  <si>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</si>
  <si>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</si>
  <si>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</si>
  <si>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</si>
  <si>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</si>
  <si>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</si>
  <si>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</si>
  <si>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</si>
  <si>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</si>
  <si>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</si>
  <si>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</si>
  <si>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</si>
  <si>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</si>
  <si>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</si>
  <si>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</si>
  <si>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</si>
  <si>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</si>
  <si>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</si>
  <si>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</si>
  <si>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</si>
  <si>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</si>
  <si>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</si>
  <si>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</si>
  <si>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</si>
  <si>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</si>
  <si>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</si>
  <si>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</si>
  <si>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</si>
  <si>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</si>
  <si>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</si>
  <si>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</si>
  <si>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</si>
  <si>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</si>
  <si>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</si>
  <si>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</si>
  <si>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</si>
  <si>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</si>
  <si>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</si>
  <si>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</si>
  <si>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</si>
  <si>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</si>
  <si>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</si>
  <si>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</si>
  <si>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</si>
  <si>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</si>
  <si>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</si>
  <si>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</si>
  <si>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</si>
  <si>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</si>
  <si>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</si>
  <si>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</si>
  <si>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</si>
  <si>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</si>
  <si>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</si>
  <si>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</si>
  <si>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</si>
  <si>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</si>
  <si>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</si>
  <si>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</si>
  <si>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</si>
  <si>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</si>
  <si>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</si>
  <si>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</si>
  <si>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</si>
  <si>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</si>
  <si>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</si>
  <si>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</si>
  <si>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</si>
  <si>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</si>
  <si>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</si>
  <si>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</si>
  <si>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</si>
  <si>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</si>
  <si>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</si>
  <si>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</si>
  <si>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</si>
  <si>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</si>
  <si>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</si>
  <si>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</si>
  <si>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</si>
  <si>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</si>
  <si>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</si>
  <si>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</si>
  <si>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</si>
  <si>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</si>
  <si>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</si>
  <si>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</si>
  <si>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</si>
  <si>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</si>
  <si>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</si>
  <si>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</si>
  <si>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</si>
  <si>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</si>
  <si>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</si>
  <si>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</si>
  <si>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</si>
  <si>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</si>
  <si>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</si>
  <si>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</si>
  <si>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</si>
  <si>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</si>
  <si>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</si>
  <si>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</si>
  <si>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</si>
  <si>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</si>
  <si>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</si>
  <si>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</si>
  <si>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</si>
  <si>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</si>
  <si>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</si>
  <si>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</si>
  <si>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</si>
  <si>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</si>
  <si>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</si>
  <si>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</si>
  <si>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</si>
  <si>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</si>
  <si>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</si>
  <si>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</si>
  <si>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</si>
  <si>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</si>
  <si>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</si>
  <si>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</si>
  <si>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</si>
  <si>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</si>
  <si>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</si>
  <si>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</si>
  <si>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</si>
  <si>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</si>
  <si>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</si>
  <si>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</si>
  <si>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</si>
  <si>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</si>
  <si>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</si>
  <si>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</si>
  <si>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</si>
  <si>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</si>
  <si>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</si>
  <si>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</si>
  <si>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</si>
  <si>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</si>
  <si>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</si>
  <si>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</si>
  <si>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</si>
  <si>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</si>
  <si>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</si>
  <si>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</si>
  <si>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</si>
  <si>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</si>
  <si>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</si>
  <si>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</si>
  <si>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</si>
  <si>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</si>
  <si>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</si>
  <si>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</si>
  <si>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</si>
  <si>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</si>
  <si>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</si>
  <si>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</si>
  <si>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</si>
  <si>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</si>
  <si>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</si>
  <si>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</si>
  <si>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</si>
  <si>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</si>
  <si>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</si>
  <si>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</si>
  <si>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</si>
  <si>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</si>
  <si>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</si>
  <si>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</si>
  <si>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</si>
  <si>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</si>
  <si>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</si>
  <si>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</si>
  <si>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</si>
  <si>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</si>
  <si>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</si>
  <si>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</si>
  <si>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</si>
  <si>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</si>
  <si>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</si>
  <si>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</si>
  <si>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</si>
  <si>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</si>
  <si>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</si>
  <si>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</si>
  <si>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</si>
  <si>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</si>
  <si>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</si>
  <si>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</si>
  <si>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</si>
  <si>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</si>
  <si>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</si>
  <si>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</si>
  <si>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</si>
  <si>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</si>
  <si>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</si>
  <si>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</si>
  <si>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</si>
  <si>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</si>
  <si>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</si>
  <si>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</si>
  <si>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</si>
  <si>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</si>
  <si>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</si>
  <si>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</si>
  <si>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</si>
  <si>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</si>
  <si>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</si>
  <si>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</si>
  <si>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</si>
  <si>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</si>
  <si>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</si>
  <si>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</si>
  <si>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</si>
  <si>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</si>
  <si>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</si>
  <si>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</si>
  <si>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</si>
  <si>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</si>
  <si>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</si>
  <si>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</si>
  <si>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</si>
  <si>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</si>
  <si>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</si>
  <si>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</si>
  <si>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</si>
  <si>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</si>
  <si>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</si>
  <si>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</si>
  <si>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</si>
  <si>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</si>
  <si>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</si>
  <si>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</si>
  <si>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</si>
  <si>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</si>
  <si>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</si>
  <si>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</si>
  <si>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</si>
  <si>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</si>
  <si>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</si>
  <si>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</si>
  <si>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</si>
  <si>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</si>
  <si>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</si>
  <si>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</si>
  <si>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</si>
  <si>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</si>
  <si>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</si>
  <si>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</si>
  <si>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</si>
  <si>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</si>
  <si>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</si>
  <si>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</si>
  <si>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</si>
  <si>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</si>
  <si>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</si>
  <si>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</si>
  <si>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</si>
  <si>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</si>
  <si>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</si>
  <si>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</si>
  <si>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</si>
  <si>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</si>
  <si>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</si>
  <si>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</si>
  <si>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</si>
  <si>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</si>
  <si>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</si>
  <si>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</si>
  <si>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</si>
  <si>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</si>
  <si>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</si>
  <si>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</si>
  <si>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</si>
  <si>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</si>
  <si>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</si>
  <si>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</si>
  <si>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</si>
  <si>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</si>
  <si>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</si>
  <si>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</si>
  <si>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</si>
  <si>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</si>
  <si>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</si>
  <si>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</si>
  <si>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</si>
  <si>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</si>
  <si>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</si>
  <si>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</si>
  <si>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</si>
  <si>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</si>
  <si>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</si>
  <si>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</si>
  <si>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</si>
  <si>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</si>
  <si>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</si>
  <si>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</si>
  <si>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</si>
  <si>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</si>
  <si>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</si>
  <si>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</si>
  <si>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</si>
  <si>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</si>
  <si>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</si>
  <si>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</si>
  <si>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</si>
  <si>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</si>
  <si>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</si>
  <si>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</si>
  <si>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</si>
  <si>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</si>
  <si>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</si>
  <si>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</si>
  <si>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</si>
  <si>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</si>
  <si>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</si>
  <si>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</si>
  <si>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</si>
  <si>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</si>
  <si>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</si>
  <si>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</si>
  <si>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</si>
  <si>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</si>
  <si>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</si>
  <si>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</si>
  <si>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</si>
  <si>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</si>
  <si>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</si>
  <si>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</si>
  <si>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</si>
  <si>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</si>
  <si>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</si>
  <si>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</si>
  <si>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</si>
  <si>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</si>
  <si>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</si>
  <si>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</si>
  <si>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</si>
  <si>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</si>
  <si>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</si>
  <si>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</si>
  <si>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</si>
  <si>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</si>
  <si>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</si>
  <si>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</si>
  <si>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</si>
  <si>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</si>
  <si>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</si>
  <si>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</si>
  <si>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</si>
  <si>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</si>
  <si>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</si>
  <si>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</si>
  <si>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</si>
  <si>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</si>
  <si>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</si>
  <si>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</si>
  <si>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</si>
  <si>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</si>
  <si>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</si>
  <si>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</si>
  <si>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</si>
  <si>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</si>
  <si>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</si>
  <si>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</si>
  <si>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</si>
  <si>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</si>
  <si>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</si>
  <si>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</si>
  <si>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</si>
  <si>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</si>
  <si>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</si>
  <si>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</si>
  <si>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</si>
  <si>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</si>
  <si>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</si>
  <si>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</si>
  <si>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</si>
  <si>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</si>
  <si>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</si>
  <si>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</si>
  <si>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</si>
  <si>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</si>
  <si>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</si>
  <si>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</si>
  <si>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</si>
  <si>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</si>
  <si>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</si>
  <si>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</si>
  <si>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</si>
  <si>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</si>
  <si>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</si>
  <si>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</si>
  <si>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</si>
  <si>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</si>
  <si>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</si>
  <si>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</si>
  <si>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</si>
  <si>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</si>
  <si>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</si>
  <si>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</si>
  <si>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</si>
  <si>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</si>
  <si>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</si>
  <si>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</si>
  <si>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</si>
  <si>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</si>
  <si>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</si>
  <si>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</si>
  <si>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</si>
  <si>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</si>
  <si>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</si>
  <si>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</si>
  <si>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</si>
  <si>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</si>
  <si>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</si>
  <si>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</si>
  <si>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</si>
  <si>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</si>
  <si>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</si>
  <si>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</si>
  <si>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</si>
  <si>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</si>
  <si>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</si>
  <si>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</si>
  <si>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</si>
  <si>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</si>
  <si>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</si>
  <si>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</si>
  <si>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</si>
  <si>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</si>
  <si>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</si>
  <si>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</si>
  <si>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</si>
  <si>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</si>
  <si>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</si>
  <si>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</si>
  <si>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</si>
  <si>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</si>
  <si>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</si>
  <si>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</si>
  <si>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</si>
  <si>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</si>
  <si>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</si>
  <si>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</si>
  <si>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</si>
  <si>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</si>
  <si>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</si>
  <si>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</si>
  <si>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</si>
  <si>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</si>
  <si>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</si>
  <si>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</si>
  <si>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</si>
  <si>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</si>
  <si>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</si>
  <si>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</si>
  <si>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</si>
  <si>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</si>
  <si>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</si>
  <si>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</si>
  <si>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</si>
  <si>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</si>
  <si>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</si>
  <si>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</si>
  <si>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</si>
  <si>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</si>
  <si>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</si>
  <si>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</si>
  <si>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</si>
  <si>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</si>
  <si>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</si>
  <si>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</si>
  <si>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</si>
  <si>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</si>
  <si>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</si>
  <si>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</si>
  <si>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</si>
  <si>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</si>
  <si>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</si>
  <si>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</si>
  <si>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</si>
  <si>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</si>
  <si>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</si>
  <si>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</si>
  <si>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</si>
  <si>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</si>
  <si>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</si>
  <si>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</si>
  <si>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</si>
  <si>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</si>
  <si>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</si>
  <si>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</si>
  <si>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</si>
  <si>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</si>
  <si>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</si>
  <si>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</si>
  <si>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</si>
  <si>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</si>
  <si>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</si>
  <si>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</si>
  <si>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</si>
  <si>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</si>
  <si>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</si>
  <si>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</si>
  <si>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</si>
  <si>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</si>
  <si>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</si>
  <si>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</si>
  <si>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</si>
  <si>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</si>
  <si>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</si>
  <si>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</si>
  <si>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</si>
  <si>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</si>
  <si>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</si>
  <si>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</si>
  <si>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</si>
  <si>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</si>
  <si>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</si>
  <si>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</si>
  <si>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</si>
  <si>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</si>
  <si>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</si>
  <si>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</si>
  <si>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</si>
  <si>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</si>
  <si>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</si>
  <si>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</si>
  <si>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</si>
  <si>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</si>
  <si>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</si>
  <si>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</si>
  <si>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</si>
  <si>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</si>
  <si>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</si>
  <si>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</si>
  <si>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</si>
  <si>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</si>
  <si>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</si>
  <si>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</si>
  <si>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</si>
  <si>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</si>
  <si>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</si>
  <si>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</si>
  <si>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</si>
  <si>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</si>
  <si>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</si>
  <si>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</si>
  <si>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</si>
  <si>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</si>
  <si>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</si>
  <si>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</si>
  <si>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</si>
  <si>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</si>
  <si>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</si>
  <si>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</si>
  <si>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</si>
  <si>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</si>
  <si>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</si>
  <si>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</si>
  <si>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</si>
  <si>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</si>
  <si>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</si>
  <si>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</si>
  <si>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</si>
  <si>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</si>
  <si>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</si>
  <si>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</si>
  <si>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</si>
  <si>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</si>
  <si>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</si>
  <si>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</si>
  <si>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</si>
  <si>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</si>
  <si>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</si>
  <si>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</si>
  <si>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</si>
  <si>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</si>
  <si>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</si>
  <si>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</si>
  <si>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</si>
  <si>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</si>
  <si>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</si>
  <si>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</si>
  <si>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</si>
  <si>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</si>
  <si>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</si>
  <si>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</si>
  <si>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</si>
  <si>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</si>
  <si>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</si>
  <si>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</si>
  <si>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</si>
  <si>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</si>
  <si>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</si>
  <si>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</si>
  <si>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</si>
  <si>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</si>
  <si>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</si>
  <si>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</si>
  <si>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</si>
  <si>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</si>
  <si>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</si>
  <si>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</si>
  <si>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</si>
  <si>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</si>
  <si>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</si>
  <si>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</si>
  <si>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</si>
  <si>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</si>
  <si>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</si>
  <si>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</si>
  <si>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</si>
  <si>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</si>
  <si>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</si>
  <si>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</si>
  <si>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</si>
  <si>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</si>
  <si>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</si>
  <si>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</si>
  <si>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</si>
  <si>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</si>
  <si>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</si>
  <si>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</si>
  <si>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</si>
  <si>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</si>
  <si>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</si>
  <si>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</si>
  <si>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</si>
  <si>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</si>
  <si>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</si>
  <si>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</si>
  <si>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</si>
  <si>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</si>
  <si>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</si>
  <si>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</si>
  <si>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</si>
  <si>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</si>
  <si>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</si>
  <si>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</si>
  <si>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</si>
  <si>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</si>
  <si>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</si>
  <si>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</si>
  <si>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</si>
  <si>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</si>
  <si>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</si>
  <si>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</si>
  <si>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</si>
  <si>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</si>
  <si>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</si>
  <si>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</si>
  <si>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</si>
  <si>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</si>
  <si>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</si>
  <si>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</si>
  <si>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</si>
  <si>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</si>
  <si>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</si>
  <si>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</si>
  <si>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</si>
  <si>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</si>
  <si>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</si>
  <si>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</si>
  <si>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</si>
  <si>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</si>
  <si>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</si>
  <si>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</si>
  <si>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</si>
  <si>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</si>
  <si>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</si>
  <si>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</si>
  <si>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</si>
  <si>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</si>
  <si>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</si>
  <si>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</si>
  <si>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</si>
  <si>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</si>
  <si>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</si>
  <si>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</si>
  <si>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</si>
  <si>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</si>
  <si>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</si>
  <si>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</si>
  <si>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</si>
  <si>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</si>
  <si>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</si>
  <si>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</si>
  <si>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</si>
  <si>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</si>
  <si>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</si>
  <si>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</si>
  <si>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</si>
  <si>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</si>
  <si>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</si>
  <si>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</si>
  <si>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</si>
  <si>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</si>
  <si>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</si>
  <si>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</si>
  <si>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</si>
  <si>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</si>
  <si>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</si>
  <si>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</si>
  <si>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</si>
  <si>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</si>
  <si>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</si>
  <si>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</si>
  <si>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</si>
  <si>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</si>
  <si>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</si>
  <si>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</si>
  <si>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</si>
  <si>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</si>
  <si>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</si>
  <si>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</si>
  <si>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</si>
  <si>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</si>
  <si>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</si>
  <si>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</si>
  <si>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</si>
  <si>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</si>
  <si>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</si>
  <si>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</si>
  <si>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</si>
  <si>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</si>
  <si>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</si>
  <si>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</si>
  <si>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</si>
  <si>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</si>
  <si>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</si>
  <si>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</si>
  <si>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</si>
  <si>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</si>
  <si>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</si>
  <si>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</si>
  <si>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</si>
  <si>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</si>
  <si>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</si>
  <si>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</si>
  <si>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</si>
  <si>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</si>
  <si>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</si>
  <si>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</si>
  <si>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</si>
  <si>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</si>
  <si>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</si>
  <si>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</si>
  <si>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</si>
  <si>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</si>
  <si>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</si>
  <si>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</si>
  <si>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</si>
  <si>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</si>
  <si>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</si>
  <si>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</si>
  <si>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</si>
  <si>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</si>
  <si>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</si>
  <si>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</si>
  <si>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</si>
  <si>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</si>
  <si>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</si>
  <si>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</si>
  <si>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</si>
  <si>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</si>
  <si>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</si>
  <si>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</si>
  <si>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</si>
  <si>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</si>
  <si>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</si>
  <si>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</si>
  <si>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</si>
  <si>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</si>
  <si>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</si>
  <si>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</si>
  <si>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</si>
  <si>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</si>
  <si>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</si>
  <si>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</si>
  <si>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</si>
  <si>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</si>
  <si>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</si>
  <si>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</si>
  <si>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</si>
  <si>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</si>
  <si>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</si>
  <si>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</si>
  <si>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</si>
  <si>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</si>
  <si>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</si>
  <si>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</si>
  <si>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</si>
  <si>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</si>
  <si>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</si>
  <si>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</si>
  <si>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</si>
  <si>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</si>
  <si>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</si>
  <si>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</si>
  <si>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</si>
  <si>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</si>
  <si>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</si>
  <si>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</si>
  <si>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</si>
  <si>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</si>
  <si>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</si>
  <si>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</si>
  <si>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</si>
  <si>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</si>
  <si>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</si>
  <si>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</si>
  <si>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</si>
  <si>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</si>
  <si>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</si>
  <si>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</si>
  <si>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</si>
  <si>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</si>
  <si>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</si>
  <si>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</si>
  <si>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</si>
  <si>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</si>
  <si>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</si>
  <si>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</si>
  <si>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</si>
  <si>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</si>
  <si>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</si>
  <si>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</si>
  <si>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</si>
  <si>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</si>
  <si>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</si>
  <si>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</si>
  <si>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</si>
  <si>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</si>
  <si>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</si>
  <si>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</si>
  <si>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</si>
  <si>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</si>
  <si>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</si>
  <si>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</si>
  <si>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</si>
  <si>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</si>
  <si>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</si>
  <si>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</si>
  <si>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</si>
  <si>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</si>
  <si>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</si>
  <si>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</si>
  <si>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</si>
  <si>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</si>
  <si>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</si>
  <si>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</si>
  <si>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</si>
  <si>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</si>
  <si>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</si>
  <si>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</si>
  <si>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</si>
  <si>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</si>
  <si>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</si>
  <si>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</si>
  <si>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</si>
  <si>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</si>
  <si>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</si>
  <si>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</si>
  <si>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</si>
  <si>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</si>
  <si>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</si>
  <si>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</si>
  <si>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</si>
  <si>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</si>
  <si>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</si>
  <si>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</si>
  <si>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</si>
  <si>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</si>
  <si>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</si>
  <si>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</si>
  <si>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</si>
  <si>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</si>
  <si>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</si>
  <si>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</si>
  <si>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</si>
  <si>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</si>
  <si>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</si>
  <si>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</si>
  <si>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</si>
  <si>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</si>
  <si>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</si>
  <si>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</si>
  <si>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</si>
  <si>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</si>
  <si>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</si>
  <si>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</si>
  <si>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</si>
  <si>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</si>
  <si>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</si>
  <si>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</si>
  <si>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</si>
  <si>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</si>
  <si>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</si>
  <si>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</si>
  <si>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</si>
  <si>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</si>
  <si>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</si>
  <si>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</si>
  <si>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</si>
  <si>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</si>
  <si>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</si>
  <si>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</si>
  <si>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</si>
  <si>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</si>
  <si>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</si>
  <si>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</si>
  <si>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</si>
  <si>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</si>
  <si>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</si>
  <si>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</si>
  <si>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</si>
  <si>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</si>
  <si>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</si>
  <si>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</si>
  <si>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</si>
  <si>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</si>
  <si>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</si>
  <si>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</si>
  <si>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</si>
  <si>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</si>
  <si>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</si>
  <si>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</si>
  <si>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</si>
  <si>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</si>
  <si>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</si>
  <si>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</si>
  <si>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</si>
  <si>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</si>
  <si>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</si>
  <si>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</si>
  <si>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</si>
  <si>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</si>
  <si>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</si>
  <si>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</si>
  <si>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</si>
  <si>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</si>
  <si>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</si>
  <si>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</si>
  <si>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</si>
  <si>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</si>
  <si>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</si>
  <si>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</si>
  <si>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</si>
  <si>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</si>
  <si>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</si>
  <si>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</si>
  <si>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</si>
  <si>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</si>
  <si>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</si>
  <si>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</si>
  <si>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</si>
  <si>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</si>
  <si>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</si>
  <si>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</si>
  <si>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</si>
  <si>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</si>
  <si>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</si>
  <si>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</si>
  <si>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</si>
  <si>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</si>
  <si>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</si>
  <si>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</si>
  <si>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</si>
  <si>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</si>
  <si>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</si>
  <si>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</si>
  <si>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</si>
  <si>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</si>
  <si>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</si>
  <si>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</si>
  <si>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</si>
  <si>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</si>
  <si>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</si>
  <si>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</si>
  <si>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</si>
  <si>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</si>
  <si>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</si>
  <si>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</si>
  <si>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</si>
  <si>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</si>
  <si>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</si>
  <si>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</si>
  <si>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</si>
  <si>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</si>
  <si>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</si>
  <si>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</si>
  <si>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</si>
  <si>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</si>
  <si>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</si>
  <si>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</si>
  <si>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</si>
  <si>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</si>
  <si>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</si>
  <si>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</si>
  <si>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</si>
  <si>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</si>
  <si>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</si>
  <si>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</si>
  <si>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</si>
  <si>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</si>
  <si>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</si>
  <si>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</si>
  <si>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</si>
  <si>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</si>
  <si>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</si>
  <si>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</si>
  <si>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</si>
  <si>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</si>
  <si>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</si>
  <si>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</si>
  <si>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</si>
  <si>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</si>
  <si>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</si>
  <si>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</si>
  <si>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</si>
  <si>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</si>
  <si>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</si>
  <si>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</si>
  <si>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</si>
  <si>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</si>
  <si>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</si>
  <si>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</si>
  <si>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</si>
  <si>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</si>
  <si>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</si>
  <si>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</si>
  <si>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</si>
  <si>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</si>
  <si>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</si>
  <si>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</si>
  <si>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</si>
  <si>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</si>
  <si>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</si>
  <si>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</si>
  <si>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</si>
  <si>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</si>
  <si>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</si>
  <si>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</si>
  <si>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</si>
  <si>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</si>
  <si>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</si>
  <si>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</si>
  <si>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</si>
  <si>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</si>
  <si>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</si>
  <si>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</si>
  <si>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</si>
  <si>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</si>
  <si>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</si>
  <si>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</si>
  <si>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</si>
  <si>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</si>
  <si>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</si>
  <si>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</si>
  <si>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</si>
  <si>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</si>
  <si>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</si>
  <si>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</si>
  <si>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</si>
  <si>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</si>
  <si>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</si>
  <si>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</si>
  <si>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</si>
  <si>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</si>
  <si>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</si>
  <si>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</si>
  <si>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</si>
  <si>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</si>
  <si>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</si>
  <si>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</si>
  <si>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</si>
  <si>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</si>
  <si>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</si>
  <si>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</si>
  <si>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</si>
  <si>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</si>
  <si>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</si>
  <si>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</si>
  <si>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</si>
  <si>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</si>
  <si>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</si>
  <si>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</si>
  <si>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</si>
  <si>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</si>
  <si>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</si>
  <si>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</si>
  <si>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</si>
  <si>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</si>
  <si>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</si>
  <si>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</si>
  <si>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</si>
  <si>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</si>
  <si>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</si>
  <si>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</si>
  <si>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</si>
  <si>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</si>
  <si>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</si>
  <si>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</si>
  <si>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</si>
  <si>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</si>
  <si>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</si>
  <si>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</si>
  <si>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</si>
  <si>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</si>
  <si>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</si>
  <si>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</si>
  <si>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</si>
  <si>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</si>
  <si>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</si>
  <si>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</si>
  <si>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</si>
  <si>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</si>
  <si>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</si>
  <si>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</si>
  <si>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</si>
  <si>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</si>
  <si>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</si>
  <si>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</si>
  <si>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</si>
  <si>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</si>
  <si>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</si>
  <si>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</si>
  <si>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</si>
  <si>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</si>
  <si>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</si>
  <si>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</si>
  <si>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</si>
  <si>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</si>
  <si>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</si>
  <si>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</si>
  <si>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</si>
  <si>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</si>
  <si>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</si>
  <si>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</si>
  <si>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</si>
  <si>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</si>
  <si>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</si>
  <si>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</si>
  <si>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</si>
  <si>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</si>
  <si>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</si>
  <si>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</si>
  <si>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</si>
  <si>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</si>
  <si>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</si>
  <si>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</si>
  <si>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</si>
  <si>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</si>
  <si>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</si>
  <si>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</si>
  <si>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</si>
  <si>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</si>
  <si>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</si>
  <si>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</si>
  <si>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</si>
  <si>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</si>
  <si>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</si>
  <si>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</si>
  <si>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</si>
  <si>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</si>
  <si>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</si>
  <si>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</si>
  <si>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</si>
  <si>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</si>
  <si>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</si>
  <si>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</si>
  <si>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</si>
  <si>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</si>
  <si>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</si>
  <si>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</si>
  <si>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</si>
  <si>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</si>
  <si>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</si>
  <si>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</si>
  <si>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</si>
  <si>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</si>
  <si>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</si>
  <si>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</si>
  <si>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</si>
  <si>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</si>
  <si>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</si>
  <si>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</si>
  <si>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</si>
  <si>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</si>
  <si>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</si>
  <si>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</si>
  <si>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</si>
  <si>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</si>
  <si>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</si>
  <si>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</si>
  <si>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</si>
  <si>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</si>
  <si>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</si>
  <si>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</si>
  <si>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</si>
  <si>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</si>
  <si>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</si>
  <si>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</si>
  <si>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</si>
  <si>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</si>
  <si>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</si>
  <si>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</si>
  <si>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</si>
  <si>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</si>
  <si>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</si>
  <si>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</si>
  <si>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</si>
  <si>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</si>
  <si>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</si>
  <si>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</si>
  <si>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</si>
  <si>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</si>
  <si>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</si>
  <si>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</si>
  <si>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</si>
  <si>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</si>
  <si>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</si>
  <si>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</si>
  <si>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</si>
  <si>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</si>
  <si>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</si>
  <si>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</si>
  <si>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</si>
  <si>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</si>
  <si>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</si>
  <si>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</si>
  <si>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</si>
  <si>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</si>
  <si>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</si>
  <si>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</si>
  <si>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</si>
  <si>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</si>
  <si>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</si>
  <si>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</si>
  <si>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</si>
  <si>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</si>
  <si>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</si>
  <si>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</si>
  <si>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</si>
  <si>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</si>
  <si>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</si>
  <si>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</si>
  <si>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</si>
  <si>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</si>
  <si>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</si>
  <si>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</si>
  <si>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</si>
  <si>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</si>
  <si>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</si>
  <si>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</si>
  <si>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</si>
  <si>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</si>
  <si>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</si>
  <si>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</si>
  <si>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</si>
  <si>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</si>
  <si>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</si>
  <si>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</si>
  <si>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</si>
  <si>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</si>
  <si>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</si>
  <si>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</si>
  <si>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</si>
  <si>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</si>
  <si>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</si>
  <si>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</si>
  <si>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</si>
  <si>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</si>
  <si>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</si>
  <si>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</si>
  <si>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</si>
  <si>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</si>
  <si>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</si>
  <si>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</si>
  <si>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</si>
  <si>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</si>
  <si>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</si>
  <si>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</si>
  <si>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</si>
  <si>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</si>
  <si>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</si>
  <si>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</si>
  <si>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</si>
  <si>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</si>
  <si>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</si>
  <si>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</si>
  <si>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</si>
  <si>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</si>
  <si>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</si>
  <si>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</si>
  <si>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</si>
  <si>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</si>
  <si>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</si>
  <si>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</si>
  <si>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</si>
  <si>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</si>
  <si>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</si>
  <si>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</si>
  <si>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</si>
  <si>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</si>
  <si>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</si>
  <si>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</si>
  <si>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</si>
  <si>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</si>
  <si>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</si>
  <si>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</si>
  <si>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</si>
  <si>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</si>
  <si>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</si>
  <si>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</si>
  <si>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</si>
  <si>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</si>
  <si>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</si>
  <si>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</si>
  <si>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</si>
  <si>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</si>
  <si>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</si>
  <si>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</si>
  <si>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</si>
  <si>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</si>
  <si>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</si>
  <si>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</si>
  <si>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</si>
  <si>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</si>
  <si>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</si>
  <si>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</si>
  <si>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</si>
  <si>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</si>
  <si>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</si>
  <si>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</si>
  <si>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</si>
  <si>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</si>
  <si>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</si>
  <si>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</si>
  <si>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</si>
  <si>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</si>
  <si>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</si>
  <si>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</si>
  <si>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</si>
  <si>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</si>
  <si>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</si>
  <si>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</si>
  <si>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</si>
  <si>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</si>
  <si>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</si>
  <si>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</si>
  <si>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</si>
  <si>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</si>
  <si>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</si>
  <si>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</si>
  <si>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</si>
  <si>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</si>
  <si>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</si>
  <si>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</si>
  <si>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</si>
  <si>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</si>
  <si>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</si>
  <si>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</si>
  <si>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</si>
  <si>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</si>
  <si>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</si>
  <si>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</si>
  <si>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</si>
  <si>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</si>
  <si>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</si>
  <si>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</si>
  <si>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</si>
  <si>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</si>
  <si>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</si>
  <si>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</si>
  <si>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</si>
  <si>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</si>
  <si>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</si>
  <si>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</si>
  <si>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</si>
  <si>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</si>
  <si>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</si>
  <si>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</si>
  <si>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</si>
  <si>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</si>
  <si>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</si>
  <si>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</si>
  <si>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</si>
  <si>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</si>
  <si>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</si>
  <si>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</si>
  <si>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</si>
  <si>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</si>
  <si>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</si>
  <si>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</si>
  <si>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</si>
  <si>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</si>
  <si>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</si>
  <si>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</si>
  <si>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</si>
  <si>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</si>
  <si>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</si>
  <si>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</si>
  <si>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</si>
  <si>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</si>
  <si>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</si>
  <si>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</si>
  <si>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</si>
  <si>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</si>
  <si>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</si>
  <si>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</si>
  <si>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</si>
  <si>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</si>
  <si>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</si>
  <si>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</si>
  <si>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</si>
  <si>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</si>
  <si>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</si>
  <si>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</si>
  <si>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</si>
  <si>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</si>
  <si>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</si>
  <si>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</si>
  <si>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</si>
  <si>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</si>
  <si>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</si>
  <si>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</si>
  <si>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</si>
  <si>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</si>
  <si>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</si>
  <si>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</si>
  <si>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</si>
  <si>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</si>
  <si>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</si>
  <si>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</si>
  <si>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</si>
  <si>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</si>
  <si>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</si>
  <si>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</si>
  <si>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</si>
  <si>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</si>
  <si>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</si>
  <si>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</si>
  <si>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</si>
  <si>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</si>
  <si>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</si>
  <si>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</si>
  <si>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</si>
  <si>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</si>
  <si>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</si>
  <si>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</si>
  <si>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</si>
  <si>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</si>
  <si>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</si>
  <si>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</si>
  <si>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</si>
  <si>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</si>
  <si>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</si>
  <si>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</si>
  <si>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</si>
  <si>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</si>
  <si>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</si>
  <si>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</si>
  <si>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</si>
  <si>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</si>
  <si>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</si>
  <si>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</si>
  <si>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</si>
  <si>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</si>
  <si>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</si>
  <si>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</si>
  <si>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</si>
  <si>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</si>
  <si>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</si>
  <si>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</si>
  <si>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</si>
  <si>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</si>
  <si>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</si>
  <si>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</si>
  <si>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</si>
  <si>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</si>
  <si>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</si>
  <si>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</si>
  <si>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</si>
  <si>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</si>
  <si>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</si>
  <si>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</si>
  <si>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</si>
  <si>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</si>
  <si>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</si>
  <si>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</si>
  <si>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</si>
  <si>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</si>
  <si>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</si>
  <si>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</si>
  <si>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</si>
  <si>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</si>
  <si>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</si>
  <si>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</si>
  <si>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</si>
  <si>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</si>
  <si>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</si>
  <si>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</si>
  <si>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</si>
  <si>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</si>
  <si>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</si>
  <si>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</si>
  <si>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</si>
  <si>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</si>
  <si>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</si>
  <si>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</si>
  <si>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</si>
  <si>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</si>
  <si>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</si>
  <si>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</si>
  <si>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</si>
  <si>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</si>
  <si>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</si>
  <si>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</si>
  <si>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</si>
  <si>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</si>
  <si>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</si>
  <si>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</si>
  <si>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</si>
  <si>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</si>
  <si>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</si>
  <si>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</si>
  <si>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</si>
  <si>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</si>
  <si>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</si>
  <si>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</si>
  <si>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</si>
  <si>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</si>
  <si>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</si>
  <si>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</si>
  <si>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</si>
  <si>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</si>
  <si>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</si>
  <si>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</si>
  <si>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</si>
  <si>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</si>
  <si>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</si>
  <si>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</si>
  <si>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</si>
  <si>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</si>
  <si>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</si>
  <si>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</si>
  <si>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</si>
  <si>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</si>
  <si>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</si>
  <si>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</si>
  <si>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</si>
  <si>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</si>
  <si>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</si>
  <si>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</si>
  <si>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</si>
  <si>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</si>
  <si>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</si>
  <si>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</si>
  <si>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</si>
  <si>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</si>
  <si>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</si>
  <si>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</si>
  <si>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</si>
  <si>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</si>
  <si>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</si>
  <si>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</si>
  <si>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</si>
  <si>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</si>
  <si>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</si>
  <si>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</si>
  <si>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</si>
  <si>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</si>
  <si>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</si>
  <si>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</si>
  <si>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</si>
  <si>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</si>
  <si>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</si>
  <si>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</si>
  <si>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</si>
  <si>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</si>
  <si>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</si>
  <si>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</si>
  <si>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</si>
  <si>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</si>
  <si>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</si>
  <si>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</si>
  <si>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</si>
  <si>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</si>
  <si>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</si>
  <si>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</si>
  <si>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</si>
  <si>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</si>
  <si>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</si>
  <si>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</si>
  <si>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</si>
  <si>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</si>
  <si>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</si>
  <si>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</si>
  <si>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</si>
  <si>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</si>
  <si>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</si>
  <si>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</si>
  <si>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</si>
  <si>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</si>
  <si>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</si>
  <si>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</si>
  <si>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</si>
  <si>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</si>
  <si>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</si>
  <si>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</si>
  <si>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</si>
  <si>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</si>
  <si>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</si>
  <si>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</si>
  <si>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</si>
  <si>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</si>
  <si>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</si>
  <si>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</si>
  <si>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</si>
  <si>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</si>
  <si>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</si>
  <si>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</si>
  <si>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</si>
  <si>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</si>
  <si>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</si>
  <si>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</si>
  <si>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</si>
  <si>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</si>
  <si>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</si>
  <si>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</si>
  <si>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</si>
  <si>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</si>
  <si>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</si>
  <si>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</si>
  <si>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</si>
  <si>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</si>
  <si>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</si>
  <si>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</si>
  <si>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</si>
  <si>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</si>
  <si>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</si>
  <si>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</si>
  <si>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</si>
  <si>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</si>
  <si>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</si>
  <si>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</si>
  <si>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</si>
  <si>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</si>
  <si>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</si>
  <si>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</si>
  <si>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</si>
  <si>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</si>
  <si>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</si>
  <si>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</si>
  <si>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</si>
  <si>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</si>
  <si>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</si>
  <si>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</si>
  <si>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</si>
  <si>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</si>
  <si>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</si>
  <si>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</si>
  <si>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</si>
  <si>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</si>
  <si>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</si>
  <si>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</si>
  <si>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</si>
  <si>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</si>
  <si>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</si>
  <si>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</si>
  <si>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</si>
  <si>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</si>
  <si>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</si>
  <si>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</si>
  <si>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</si>
  <si>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</si>
  <si>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</si>
  <si>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</si>
  <si>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</si>
  <si>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</si>
  <si>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</si>
  <si>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</si>
  <si>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</si>
  <si>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</si>
  <si>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</si>
  <si>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</si>
  <si>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</si>
  <si>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</si>
  <si>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</si>
  <si>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</si>
  <si>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</si>
  <si>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</si>
  <si>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</si>
  <si>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</si>
  <si>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</si>
  <si>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</si>
  <si>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</si>
  <si>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</si>
  <si>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</si>
  <si>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</si>
  <si>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</si>
  <si>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</si>
  <si>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</si>
  <si>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</si>
  <si>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</si>
  <si>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</si>
  <si>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</si>
  <si>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</si>
  <si>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</si>
  <si>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</si>
  <si>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</si>
  <si>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</si>
  <si>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</si>
  <si>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</si>
  <si>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</si>
  <si>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</si>
  <si>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</si>
  <si>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</si>
  <si>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</si>
  <si>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</si>
  <si>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</si>
  <si>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</si>
  <si>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</si>
  <si>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</si>
  <si>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</si>
  <si>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</si>
  <si>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</si>
  <si>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</si>
  <si>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</si>
  <si>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</si>
  <si>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</si>
  <si>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</si>
  <si>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</si>
  <si>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</si>
  <si>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</si>
  <si>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</si>
  <si>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</si>
  <si>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</si>
  <si>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</si>
  <si>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</si>
  <si>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</si>
  <si>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</si>
  <si>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</si>
  <si>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</si>
  <si>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</si>
  <si>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</si>
  <si>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</si>
  <si>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</si>
  <si>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</si>
  <si>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</si>
  <si>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</si>
  <si>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</si>
  <si>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</si>
  <si>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</si>
  <si>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</si>
  <si>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</si>
  <si>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</si>
  <si>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</si>
  <si>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</si>
  <si>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</si>
  <si>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</si>
  <si>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</si>
  <si>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</si>
  <si>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</si>
  <si>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</si>
  <si>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</si>
  <si>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</si>
  <si>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</si>
  <si>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</si>
  <si>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</si>
  <si>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</si>
  <si>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</si>
  <si>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</si>
  <si>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</si>
  <si>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</si>
  <si>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</si>
  <si>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</si>
  <si>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</si>
  <si>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</si>
  <si>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</si>
  <si>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</si>
  <si>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</si>
  <si>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</si>
  <si>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</si>
  <si>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</si>
  <si>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</si>
  <si>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</si>
  <si>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</si>
  <si>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</si>
  <si>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</si>
  <si>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</si>
  <si>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</si>
  <si>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</si>
  <si>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</si>
  <si>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</si>
  <si>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</si>
  <si>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</si>
  <si>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</si>
  <si>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</si>
  <si>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</si>
  <si>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</si>
  <si>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</si>
  <si>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</si>
  <si>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</si>
  <si>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</si>
  <si>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</si>
  <si>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</si>
  <si>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</si>
  <si>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</si>
  <si>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</si>
  <si>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</si>
  <si>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</si>
  <si>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</si>
  <si>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</si>
  <si>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</si>
  <si>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</si>
  <si>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</si>
  <si>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</si>
  <si>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</si>
  <si>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</si>
  <si>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</si>
  <si>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</si>
  <si>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</si>
  <si>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</si>
  <si>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</si>
  <si>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</si>
  <si>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</si>
  <si>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</si>
  <si>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</si>
  <si>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</si>
  <si>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</si>
  <si>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</si>
  <si>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</si>
  <si>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</si>
  <si>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</si>
  <si>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</si>
  <si>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</si>
  <si>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</si>
  <si>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</si>
  <si>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</si>
  <si>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</si>
  <si>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</si>
  <si>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</si>
  <si>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</si>
  <si>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</si>
  <si>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</si>
  <si>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</si>
  <si>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</si>
  <si>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</si>
  <si>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</si>
  <si>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</si>
  <si>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</si>
  <si>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</si>
  <si>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</si>
  <si>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</si>
  <si>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</si>
  <si>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</si>
  <si>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</si>
  <si>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</si>
  <si>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</si>
  <si>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</si>
  <si>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</si>
  <si>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</si>
  <si>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</si>
  <si>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</si>
  <si>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</si>
  <si>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</si>
  <si>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</si>
  <si>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</si>
  <si>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</si>
  <si>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</si>
  <si>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</si>
  <si>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</si>
  <si>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</si>
  <si>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</si>
  <si>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</si>
  <si>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</si>
  <si>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</si>
  <si>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</si>
  <si>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</si>
  <si>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</si>
  <si>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</si>
  <si>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</si>
  <si>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</si>
  <si>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</si>
  <si>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</si>
  <si>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</si>
  <si>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</si>
  <si>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</si>
  <si>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</si>
  <si>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</si>
  <si>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</si>
  <si>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</si>
  <si>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</si>
  <si>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</si>
  <si>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</si>
  <si>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</si>
  <si>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</si>
  <si>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</si>
  <si>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</si>
  <si>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</si>
  <si>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</si>
  <si>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</si>
  <si>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</si>
  <si>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</si>
  <si>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</si>
  <si>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</si>
  <si>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</si>
  <si>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</si>
  <si>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</si>
  <si>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</si>
  <si>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</si>
  <si>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</si>
  <si>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</si>
  <si>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</si>
  <si>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</si>
  <si>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</si>
  <si>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</si>
  <si>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</si>
  <si>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</si>
  <si>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</si>
  <si>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</si>
  <si>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</si>
  <si>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</si>
  <si>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</si>
  <si>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</si>
  <si>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</si>
  <si>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</si>
  <si>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</si>
  <si>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</si>
  <si>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</si>
  <si>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</si>
  <si>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</si>
  <si>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</si>
  <si>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</si>
  <si>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</si>
  <si>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</si>
  <si>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</si>
  <si>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</si>
  <si>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</si>
  <si>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</si>
  <si>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</si>
  <si>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</si>
  <si>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</si>
  <si>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</si>
  <si>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</si>
  <si>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</si>
  <si>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</si>
  <si>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</si>
  <si>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</si>
  <si>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</si>
  <si>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</si>
  <si>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</si>
  <si>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</si>
  <si>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</si>
  <si>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</si>
  <si>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</si>
  <si>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</si>
  <si>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</si>
  <si>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</si>
  <si>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</si>
  <si>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</si>
  <si>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</si>
  <si>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</si>
  <si>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</si>
  <si>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</si>
  <si>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</si>
  <si>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</si>
  <si>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</si>
  <si>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</si>
  <si>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</si>
  <si>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</si>
  <si>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</si>
  <si>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</si>
  <si>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</si>
  <si>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</si>
  <si>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</si>
  <si>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</si>
  <si>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</si>
  <si>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</si>
  <si>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</si>
  <si>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</si>
  <si>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</si>
  <si>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</si>
  <si>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</si>
  <si>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</si>
  <si>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</si>
  <si>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</si>
  <si>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</si>
  <si>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</si>
  <si>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</si>
  <si>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</si>
  <si>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</si>
  <si>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</si>
  <si>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</si>
  <si>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</si>
  <si>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</si>
  <si>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</si>
  <si>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</si>
  <si>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</si>
  <si>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</si>
  <si>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</si>
  <si>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</si>
  <si>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</si>
  <si>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</si>
  <si>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</si>
  <si>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</si>
  <si>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</si>
  <si>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</si>
  <si>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</si>
  <si>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</si>
  <si>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</si>
  <si>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</si>
  <si>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</si>
  <si>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</si>
  <si>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</si>
  <si>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</si>
  <si>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</si>
  <si>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</si>
  <si>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</si>
  <si>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</si>
  <si>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</si>
  <si>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</si>
  <si>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</si>
  <si>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</si>
  <si>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</si>
  <si>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</si>
  <si>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</si>
  <si>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</si>
  <si>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</si>
  <si>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</si>
  <si>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</si>
  <si>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</si>
  <si>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</si>
  <si>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</si>
  <si>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</si>
  <si>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</si>
  <si>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</si>
  <si>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</si>
  <si>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</si>
  <si>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</si>
  <si>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</si>
  <si>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</si>
  <si>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</si>
  <si>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</si>
  <si>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</si>
  <si>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</si>
  <si>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</si>
  <si>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</si>
  <si>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</si>
  <si>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</si>
  <si>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</si>
  <si>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</si>
  <si>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</si>
  <si>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</si>
  <si>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</si>
  <si>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</si>
  <si>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</si>
  <si>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</si>
  <si>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</si>
  <si>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</si>
  <si>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</si>
  <si>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</si>
  <si>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</si>
  <si>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</si>
  <si>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</si>
  <si>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</si>
  <si>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</si>
  <si>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</si>
  <si>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</si>
  <si>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</si>
  <si>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</si>
  <si>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</si>
  <si>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</si>
  <si>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</si>
  <si>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</si>
  <si>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</si>
  <si>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</si>
  <si>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</si>
  <si>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</si>
  <si>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</si>
  <si>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</si>
  <si>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</si>
  <si>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</si>
  <si>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</si>
  <si>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</si>
  <si>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</si>
  <si>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</si>
  <si>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</si>
  <si>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</si>
  <si>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</si>
  <si>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</si>
  <si>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</si>
  <si>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</si>
  <si>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</si>
  <si>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</si>
  <si>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</si>
  <si>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</si>
  <si>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</si>
  <si>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</si>
  <si>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</si>
  <si>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</si>
  <si>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</si>
  <si>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</si>
  <si>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</si>
  <si>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</si>
  <si>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</si>
  <si>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</si>
  <si>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</si>
  <si>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</si>
  <si>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</si>
  <si>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</si>
  <si>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</si>
  <si>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</si>
  <si>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</si>
  <si>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</si>
  <si>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</si>
  <si>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</si>
  <si>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</si>
  <si>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</si>
  <si>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</si>
  <si>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</si>
  <si>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</si>
  <si>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</si>
  <si>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</si>
  <si>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</si>
  <si>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</si>
  <si>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</si>
  <si>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</si>
  <si>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</si>
  <si>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</si>
  <si>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</si>
  <si>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</si>
  <si>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</si>
  <si>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</si>
  <si>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</si>
  <si>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</si>
  <si>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</si>
  <si>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</si>
  <si>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</si>
  <si>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</si>
  <si>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</si>
  <si>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</si>
  <si>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</si>
  <si>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</si>
  <si>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</si>
  <si>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</si>
  <si>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</si>
  <si>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</si>
  <si>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</si>
  <si>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</si>
  <si>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</si>
  <si>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</si>
  <si>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</si>
  <si>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</si>
  <si>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</si>
  <si>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</si>
  <si>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</si>
  <si>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</si>
  <si>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</si>
  <si>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</si>
  <si>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</si>
  <si>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</si>
  <si>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</si>
  <si>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</si>
  <si>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</si>
  <si>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</si>
  <si>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</si>
  <si>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</si>
  <si>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</si>
  <si>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</si>
  <si>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</si>
  <si>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</si>
  <si>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</si>
  <si>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</si>
  <si>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</si>
  <si>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</si>
  <si>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</si>
  <si>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</si>
  <si>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</si>
  <si>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</si>
  <si>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</si>
  <si>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</si>
  <si>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</si>
  <si>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</si>
  <si>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</si>
  <si>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</si>
  <si>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</si>
  <si>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</si>
  <si>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</si>
  <si>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</si>
  <si>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</si>
  <si>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</si>
  <si>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</si>
  <si>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</si>
  <si>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</si>
  <si>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</si>
  <si>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</si>
  <si>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</si>
  <si>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</si>
  <si>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</si>
  <si>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</si>
  <si>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</si>
  <si>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</si>
  <si>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</si>
  <si>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</si>
  <si>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</si>
  <si>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</si>
  <si>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</si>
  <si>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</si>
  <si>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</si>
  <si>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</si>
  <si>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</si>
  <si>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</si>
  <si>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</si>
  <si>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</si>
  <si>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</si>
  <si>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</si>
  <si>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</si>
  <si>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</si>
  <si>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</si>
  <si>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</si>
  <si>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</si>
  <si>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</si>
  <si>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</si>
  <si>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</si>
  <si>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</si>
  <si>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</si>
  <si>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</si>
  <si>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</si>
  <si>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</si>
  <si>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</si>
  <si>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</si>
  <si>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</si>
  <si>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</si>
  <si>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</si>
  <si>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</si>
  <si>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</si>
  <si>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</si>
  <si>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</si>
  <si>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</si>
  <si>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</si>
  <si>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</si>
  <si>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</si>
  <si>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</si>
  <si>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</si>
  <si>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</si>
  <si>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</si>
  <si>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</si>
  <si>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</si>
  <si>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</si>
  <si>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</si>
  <si>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</si>
  <si>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</si>
  <si>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</si>
  <si>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</si>
  <si>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</si>
  <si>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</si>
  <si>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</si>
  <si>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</si>
  <si>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</si>
  <si>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</si>
  <si>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</si>
  <si>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</si>
  <si>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</si>
  <si>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</si>
  <si>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</si>
  <si>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</si>
  <si>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</si>
  <si>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</si>
  <si>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</si>
  <si>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</si>
  <si>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</si>
  <si>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</si>
  <si>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</si>
  <si>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</si>
  <si>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</si>
  <si>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</si>
  <si>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</si>
  <si>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</si>
  <si>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</si>
  <si>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</si>
  <si>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</si>
  <si>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</si>
  <si>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</si>
  <si>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</si>
  <si>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</si>
  <si>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</si>
  <si>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</si>
  <si>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</si>
  <si>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</si>
  <si>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</si>
  <si>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</si>
  <si>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</si>
  <si>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</si>
  <si>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</si>
  <si>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</si>
  <si>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</si>
  <si>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</si>
  <si>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</si>
  <si>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</si>
  <si>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</si>
  <si>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</si>
  <si>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</si>
  <si>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</si>
  <si>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</si>
  <si>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</si>
  <si>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</si>
  <si>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</si>
  <si>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</si>
  <si>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</si>
  <si>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</si>
  <si>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</si>
  <si>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</si>
  <si>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</si>
  <si>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</si>
  <si>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</si>
  <si>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</si>
  <si>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</si>
  <si>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</si>
  <si>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</si>
  <si>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</si>
  <si>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</si>
  <si>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</si>
  <si>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</si>
  <si>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</si>
  <si>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</si>
  <si>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</si>
  <si>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</si>
  <si>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</si>
  <si>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</si>
  <si>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</si>
  <si>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</si>
  <si>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</si>
  <si>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</si>
  <si>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</si>
  <si>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</si>
  <si>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</si>
  <si>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</si>
  <si>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</si>
  <si>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</si>
  <si>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</si>
  <si>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</si>
  <si>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</si>
  <si>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</si>
  <si>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</si>
  <si>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</si>
  <si>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</si>
  <si>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</si>
  <si>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</si>
  <si>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</si>
  <si>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</si>
  <si>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</si>
  <si>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</si>
  <si>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</si>
  <si>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</si>
  <si>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</si>
  <si>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</si>
  <si>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</si>
  <si>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</si>
  <si>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</si>
  <si>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</si>
  <si>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</si>
  <si>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</si>
  <si>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</si>
  <si>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</si>
  <si>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</si>
  <si>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</si>
  <si>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</si>
  <si>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</si>
  <si>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</si>
  <si>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</si>
  <si>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</si>
  <si>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</si>
  <si>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</si>
  <si>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</si>
  <si>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</si>
  <si>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</si>
  <si>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</si>
  <si>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</si>
  <si>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</si>
  <si>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</si>
  <si>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</si>
  <si>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</si>
  <si>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</si>
  <si>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</si>
  <si>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</si>
  <si>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</si>
  <si>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</si>
  <si>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</si>
  <si>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</si>
  <si>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</si>
  <si>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</si>
  <si>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</si>
  <si>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</si>
  <si>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</si>
  <si>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</si>
  <si>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</si>
  <si>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</si>
  <si>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</si>
  <si>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</si>
  <si>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</si>
  <si>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</si>
  <si>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</si>
  <si>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</si>
  <si>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</si>
  <si>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</si>
  <si>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</si>
  <si>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</si>
  <si>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</si>
  <si>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</si>
  <si>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</si>
  <si>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</si>
  <si>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</si>
  <si>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</si>
  <si>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</si>
  <si>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</si>
  <si>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</si>
  <si>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</si>
  <si>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</si>
  <si>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</si>
  <si>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</si>
  <si>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</si>
  <si>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</si>
  <si>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</si>
  <si>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</si>
  <si>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</si>
  <si>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</si>
  <si>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</si>
  <si>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</si>
  <si>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</si>
  <si>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</si>
  <si>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</si>
  <si>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</si>
  <si>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</si>
  <si>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</si>
  <si>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</si>
  <si>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</si>
  <si>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</si>
  <si>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</si>
  <si>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</si>
  <si>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</si>
  <si>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</si>
  <si>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</si>
  <si>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</si>
  <si>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</si>
  <si>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</si>
  <si>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</si>
  <si>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</si>
  <si>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</si>
  <si>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</si>
  <si>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</si>
  <si>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</si>
  <si>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</si>
  <si>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</si>
  <si>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</si>
  <si>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</si>
  <si>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</si>
  <si>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</si>
  <si>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</si>
  <si>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</si>
  <si>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</si>
  <si>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</si>
  <si>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</si>
  <si>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</si>
  <si>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</si>
  <si>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</si>
  <si>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</si>
  <si>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</si>
  <si>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</si>
  <si>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</si>
  <si>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</si>
  <si>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</si>
  <si>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</si>
  <si>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</si>
  <si>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</si>
  <si>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</si>
  <si>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</si>
  <si>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</si>
  <si>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</si>
  <si>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</si>
  <si>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</si>
  <si>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</si>
  <si>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</si>
  <si>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</si>
  <si>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</si>
  <si>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</si>
  <si>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</si>
  <si>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</si>
  <si>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</si>
  <si>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</si>
  <si>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</si>
  <si>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</si>
  <si>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</si>
  <si>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</si>
  <si>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</si>
  <si>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</si>
  <si>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</si>
  <si>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</si>
  <si>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</si>
  <si>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</si>
  <si>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</si>
  <si>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</si>
  <si>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</si>
  <si>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</si>
  <si>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</si>
  <si>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</si>
  <si>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</si>
  <si>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</si>
  <si>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</si>
  <si>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</si>
  <si>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</si>
  <si>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</si>
  <si>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</si>
  <si>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</si>
  <si>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</si>
  <si>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</si>
  <si>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</si>
  <si>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</si>
  <si>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</si>
  <si>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</si>
  <si>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</si>
  <si>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</si>
  <si>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</si>
  <si>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</si>
  <si>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</si>
  <si>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</si>
  <si>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</si>
  <si>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</si>
  <si>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</si>
  <si>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</si>
  <si>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</si>
  <si>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</si>
  <si>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</si>
  <si>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</si>
  <si>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</si>
  <si>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</si>
  <si>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</si>
  <si>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</si>
  <si>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</si>
  <si>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</si>
  <si>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</si>
  <si>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</si>
  <si>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</si>
  <si>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</si>
  <si>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</si>
  <si>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</si>
  <si>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</si>
  <si>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</si>
  <si>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</si>
  <si>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</si>
  <si>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</si>
  <si>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</si>
  <si>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</si>
  <si>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</si>
  <si>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</si>
  <si>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</si>
  <si>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</si>
  <si>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</si>
  <si>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</si>
  <si>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</si>
  <si>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</si>
  <si>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</si>
  <si>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</si>
  <si>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</si>
  <si>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</si>
  <si>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</si>
  <si>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</si>
  <si>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</si>
  <si>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</si>
  <si>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</si>
  <si>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</si>
  <si>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</si>
  <si>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</si>
  <si>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</si>
  <si>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</si>
  <si>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</si>
  <si>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</si>
  <si>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</si>
  <si>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</si>
  <si>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</si>
  <si>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</si>
  <si>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</si>
  <si>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</si>
  <si>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</si>
  <si>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</si>
  <si>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</si>
  <si>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</si>
  <si>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</si>
  <si>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</si>
  <si>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</si>
  <si>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</si>
  <si>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</si>
  <si>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</si>
  <si>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</si>
  <si>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</si>
  <si>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</si>
  <si>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</si>
  <si>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</si>
  <si>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</si>
  <si>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</si>
  <si>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</si>
  <si>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</si>
  <si>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</si>
  <si>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</si>
  <si>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</si>
  <si>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</si>
  <si>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</si>
  <si>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</si>
  <si>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</si>
  <si>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</si>
  <si>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</si>
  <si>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</si>
  <si>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</si>
  <si>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</si>
  <si>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</si>
  <si>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</si>
  <si>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</si>
  <si>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</si>
  <si>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</si>
  <si>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</si>
  <si>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</si>
  <si>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</si>
  <si>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</si>
  <si>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</si>
  <si>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</si>
  <si>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</si>
  <si>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</si>
  <si>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</si>
  <si>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</si>
  <si>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</si>
  <si>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</si>
  <si>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</si>
  <si>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</si>
  <si>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</si>
  <si>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</si>
  <si>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</si>
  <si>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</si>
  <si>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</si>
  <si>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</si>
  <si>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</si>
  <si>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</si>
  <si>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</si>
  <si>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</si>
  <si>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</si>
  <si>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</si>
  <si>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</si>
  <si>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</si>
  <si>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</si>
  <si>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</si>
  <si>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</si>
  <si>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</si>
  <si>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</si>
  <si>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</si>
  <si>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</si>
  <si>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</si>
  <si>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</si>
  <si>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</si>
  <si>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</si>
  <si>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</si>
  <si>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</si>
  <si>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</si>
  <si>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</si>
  <si>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</si>
  <si>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</si>
  <si>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</si>
  <si>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</si>
  <si>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</si>
  <si>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</si>
  <si>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</si>
  <si>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</si>
  <si>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</si>
  <si>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</si>
  <si>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</si>
  <si>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</si>
  <si>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</si>
  <si>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</si>
  <si>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</si>
  <si>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</si>
  <si>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</si>
  <si>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</si>
  <si>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</si>
  <si>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</si>
  <si>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</si>
  <si>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</si>
  <si>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</si>
  <si>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</si>
  <si>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</si>
  <si>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</si>
  <si>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</si>
  <si>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</si>
  <si>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</si>
  <si>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</si>
  <si>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</si>
  <si>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</si>
  <si>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</si>
  <si>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</si>
  <si>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</si>
  <si>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</si>
  <si>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</si>
  <si>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</si>
  <si>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</si>
  <si>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</si>
  <si>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</si>
  <si>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</si>
  <si>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</si>
  <si>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</si>
  <si>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</si>
  <si>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</si>
  <si>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</si>
  <si>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</si>
  <si>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</si>
  <si>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</si>
  <si>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</si>
  <si>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</si>
  <si>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</si>
  <si>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</si>
  <si>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</si>
  <si>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</si>
  <si>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</si>
  <si>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</si>
  <si>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</si>
  <si>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</si>
  <si>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</si>
  <si>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</si>
  <si>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</si>
  <si>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</si>
  <si>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</si>
  <si>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</si>
  <si>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</si>
  <si>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</si>
  <si>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</si>
  <si>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</si>
  <si>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</si>
  <si>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</si>
  <si>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</si>
  <si>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</si>
  <si>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</si>
  <si>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</si>
  <si>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</si>
  <si>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</si>
  <si>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</si>
  <si>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</si>
  <si>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</si>
  <si>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</si>
  <si>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</si>
  <si>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</si>
  <si>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</si>
  <si>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</si>
  <si>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</si>
  <si>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</si>
  <si>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</si>
  <si>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</si>
  <si>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</si>
  <si>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</si>
  <si>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</si>
  <si>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</si>
  <si>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</si>
  <si>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</si>
  <si>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</si>
  <si>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</si>
  <si>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</si>
  <si>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</si>
  <si>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</si>
  <si>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</si>
  <si>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</si>
  <si>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</si>
  <si>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</si>
  <si>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</si>
  <si>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</si>
  <si>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</si>
  <si>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</si>
  <si>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</si>
  <si>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</si>
  <si>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</si>
  <si>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</si>
  <si>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</si>
  <si>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</si>
  <si>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</si>
  <si>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</si>
  <si>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</si>
  <si>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</si>
  <si>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</si>
  <si>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</si>
  <si>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</si>
  <si>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</si>
  <si>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</si>
  <si>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</si>
  <si>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</si>
  <si>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</si>
  <si>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</si>
  <si>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</si>
  <si>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</si>
  <si>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</si>
  <si>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</si>
  <si>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</si>
  <si>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</si>
  <si>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</si>
  <si>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</si>
  <si>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</si>
  <si>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</si>
  <si>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</si>
  <si>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</si>
  <si>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</si>
  <si>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</si>
  <si>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</si>
  <si>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</si>
  <si>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</si>
  <si>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</si>
  <si>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</si>
  <si>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</si>
  <si>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</si>
  <si>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</si>
  <si>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</si>
  <si>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</si>
  <si>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</si>
  <si>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</si>
  <si>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</si>
  <si>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</si>
  <si>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</si>
  <si>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</si>
  <si>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</si>
  <si>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</si>
  <si>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</si>
  <si>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</si>
  <si>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</si>
  <si>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</si>
  <si>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</si>
  <si>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</si>
  <si>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</si>
  <si>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</si>
  <si>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</si>
  <si>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</si>
  <si>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</si>
  <si>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</si>
  <si>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</si>
  <si>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</si>
  <si>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</si>
  <si>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</si>
  <si>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</si>
  <si>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</si>
  <si>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</si>
  <si>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</si>
  <si>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</si>
  <si>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</si>
  <si>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</si>
  <si>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</si>
  <si>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</si>
  <si>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</si>
  <si>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</si>
  <si>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</si>
  <si>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</si>
  <si>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</si>
  <si>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</si>
  <si>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</si>
  <si>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</si>
  <si>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</si>
  <si>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</si>
  <si>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</si>
  <si>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</si>
  <si>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</si>
  <si>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</si>
  <si>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</si>
  <si>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</si>
  <si>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</si>
  <si>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</si>
  <si>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</si>
  <si>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</si>
  <si>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</si>
  <si>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</si>
  <si>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</si>
  <si>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</si>
  <si>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</si>
  <si>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</si>
  <si>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</si>
  <si>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</si>
  <si>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</si>
  <si>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</si>
  <si>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</si>
  <si>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</si>
  <si>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</si>
  <si>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</si>
  <si>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</si>
  <si>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</si>
  <si>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</si>
  <si>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</si>
  <si>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</si>
  <si>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</si>
  <si>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</si>
  <si>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</si>
  <si>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</si>
  <si>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</si>
  <si>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</si>
  <si>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</si>
  <si>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</si>
  <si>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</si>
  <si>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</si>
  <si>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</si>
  <si>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</si>
  <si>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</si>
  <si>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</si>
  <si>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</si>
  <si>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</si>
  <si>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</si>
  <si>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</si>
  <si>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</si>
  <si>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</si>
  <si>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</si>
  <si>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</si>
  <si>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</si>
  <si>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</si>
  <si>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</si>
  <si>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</si>
  <si>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</si>
  <si>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</si>
  <si>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</si>
  <si>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</si>
  <si>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</si>
  <si>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</si>
  <si>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</si>
  <si>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</si>
  <si>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</si>
  <si>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</si>
  <si>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</si>
  <si>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</si>
  <si>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</si>
  <si>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</si>
  <si>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</si>
  <si>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</si>
  <si>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</si>
  <si>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</si>
  <si>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</si>
  <si>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</si>
  <si>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</si>
  <si>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</si>
  <si>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</si>
  <si>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</si>
  <si>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</si>
  <si>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</si>
  <si>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</si>
  <si>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</si>
  <si>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</si>
  <si>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</si>
  <si>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</si>
  <si>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</si>
  <si>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</si>
  <si>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</si>
  <si>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</si>
  <si>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</si>
  <si>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</si>
  <si>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</si>
  <si>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</si>
  <si>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</si>
  <si>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</si>
  <si>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</si>
  <si>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</si>
  <si>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</si>
  <si>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</si>
  <si>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</si>
  <si>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</si>
  <si>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</si>
  <si>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</si>
  <si>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</si>
  <si>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</si>
  <si>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</si>
  <si>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</si>
  <si>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</si>
  <si>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</si>
  <si>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</si>
  <si>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</si>
  <si>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</si>
  <si>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</si>
  <si>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</si>
  <si>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</si>
  <si>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</si>
  <si>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</si>
  <si>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</si>
  <si>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</si>
  <si>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</si>
  <si>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</si>
  <si>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</si>
  <si>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</si>
  <si>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</si>
  <si>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</si>
  <si>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</si>
  <si>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</si>
  <si>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</si>
  <si>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</si>
  <si>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</si>
  <si>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</si>
  <si>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</si>
  <si>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</si>
  <si>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</si>
  <si>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</si>
  <si>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</si>
  <si>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</si>
  <si>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</si>
  <si>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</si>
  <si>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</si>
  <si>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</si>
  <si>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</si>
  <si>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</si>
  <si>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</si>
  <si>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</si>
  <si>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</si>
  <si>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</si>
  <si>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</si>
  <si>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</si>
  <si>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</si>
  <si>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</si>
  <si>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</si>
  <si>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</si>
  <si>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</si>
  <si>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</si>
  <si>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</si>
  <si>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</si>
  <si>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</si>
  <si>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</si>
  <si>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</si>
  <si>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</si>
  <si>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</si>
  <si>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</si>
  <si>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</si>
  <si>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</si>
  <si>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</si>
  <si>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</si>
  <si>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</si>
  <si>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</si>
  <si>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</si>
  <si>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</si>
  <si>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</si>
  <si>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</si>
  <si>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</si>
  <si>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</si>
  <si>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</si>
  <si>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</si>
  <si>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</si>
  <si>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</si>
  <si>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</si>
  <si>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</si>
  <si>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</si>
  <si>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</si>
  <si>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</si>
  <si>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</si>
  <si>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</si>
  <si>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</si>
  <si>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</si>
  <si>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</si>
  <si>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</si>
  <si>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</si>
  <si>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</si>
  <si>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</si>
  <si>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</si>
  <si>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</si>
  <si>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</si>
  <si>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</si>
  <si>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</si>
  <si>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</si>
  <si>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</si>
  <si>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</si>
  <si>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</si>
  <si>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</si>
  <si>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</si>
  <si>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</si>
  <si>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</si>
  <si>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</si>
  <si>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</si>
  <si>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</si>
  <si>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</si>
  <si>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</si>
  <si>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</si>
  <si>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</si>
  <si>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</si>
  <si>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</si>
  <si>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</si>
  <si>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</si>
  <si>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</si>
  <si>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</si>
  <si>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</si>
  <si>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</si>
  <si>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</si>
  <si>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</si>
  <si>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</si>
  <si>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</si>
  <si>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</si>
  <si>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</si>
  <si>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</si>
  <si>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</si>
  <si>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</si>
  <si>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</si>
  <si>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</si>
  <si>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</si>
  <si>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</si>
  <si>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</si>
  <si>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</si>
  <si>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</si>
  <si>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</si>
  <si>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</si>
  <si>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</si>
  <si>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</si>
  <si>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</si>
  <si>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</si>
  <si>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</si>
  <si>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</si>
  <si>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</si>
  <si>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</si>
  <si>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</si>
  <si>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</si>
  <si>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</si>
  <si>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</si>
  <si>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</si>
  <si>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</si>
  <si>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</si>
  <si>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</si>
  <si>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</si>
  <si>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</si>
  <si>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</si>
  <si>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</si>
  <si>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</si>
  <si>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</si>
  <si>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</si>
  <si>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</si>
  <si>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</si>
  <si>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</si>
  <si>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</si>
  <si>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</si>
  <si>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</si>
  <si>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</si>
  <si>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</si>
  <si>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</si>
  <si>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</si>
  <si>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</si>
  <si>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</si>
  <si>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</si>
  <si>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</si>
  <si>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</si>
  <si>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</si>
  <si>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</si>
  <si>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</si>
  <si>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</si>
  <si>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</si>
  <si>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</si>
  <si>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</si>
  <si>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</si>
  <si>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</si>
  <si>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</si>
  <si>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</si>
  <si>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</si>
  <si>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</si>
  <si>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</si>
  <si>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</si>
  <si>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</si>
  <si>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</si>
  <si>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</si>
  <si>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</si>
  <si>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</si>
  <si>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</si>
  <si>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</si>
  <si>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</si>
  <si>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</si>
  <si>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</si>
  <si>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</si>
  <si>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</si>
  <si>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</si>
  <si>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</si>
  <si>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</si>
  <si>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</si>
  <si>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</si>
  <si>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</si>
  <si>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</si>
  <si>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</si>
  <si>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</si>
  <si>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</si>
  <si>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</si>
  <si>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</si>
  <si>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</si>
  <si>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</si>
  <si>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</si>
  <si>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</si>
  <si>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</si>
  <si>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</si>
  <si>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</si>
  <si>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</si>
  <si>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</si>
  <si>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</si>
  <si>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</si>
  <si>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</si>
  <si>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</si>
  <si>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</si>
  <si>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</si>
  <si>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</si>
  <si>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</si>
  <si>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</si>
  <si>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</si>
  <si>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</si>
  <si>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</si>
  <si>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</si>
  <si>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</si>
  <si>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</si>
  <si>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</si>
  <si>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</si>
  <si>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</si>
  <si>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</si>
  <si>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</si>
  <si>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</si>
  <si>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</si>
  <si>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</si>
  <si>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</si>
  <si>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</si>
  <si>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</si>
  <si>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</si>
  <si>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</si>
  <si>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</si>
  <si>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</si>
  <si>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</si>
  <si>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</si>
  <si>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</si>
  <si>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</si>
  <si>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</si>
  <si>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</si>
  <si>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</si>
  <si>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</si>
  <si>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</si>
  <si>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</si>
  <si>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</si>
  <si>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</si>
  <si>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</si>
  <si>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</si>
  <si>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</si>
  <si>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</si>
  <si>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</si>
  <si>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</si>
  <si>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</si>
  <si>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</si>
  <si>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</si>
  <si>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</si>
  <si>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</si>
  <si>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</si>
  <si>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</si>
  <si>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</si>
  <si>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</si>
  <si>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</si>
  <si>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</si>
  <si>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</si>
  <si>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</si>
  <si>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</si>
  <si>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</si>
  <si>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</si>
  <si>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</si>
  <si>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</si>
  <si>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</si>
  <si>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</si>
  <si>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</si>
  <si>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</si>
  <si>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</si>
  <si>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</si>
  <si>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</si>
  <si>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</si>
  <si>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</si>
  <si>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</si>
  <si>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</si>
  <si>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</si>
  <si>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</si>
  <si>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</si>
  <si>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</si>
  <si>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</si>
  <si>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</si>
  <si>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</si>
  <si>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</si>
  <si>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</si>
  <si>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</si>
  <si>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</si>
  <si>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</si>
  <si>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</si>
  <si>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</si>
  <si>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</si>
  <si>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</si>
  <si>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</si>
  <si>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</si>
  <si>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</si>
  <si>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</si>
  <si>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</si>
  <si>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</si>
  <si>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</si>
  <si>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</si>
  <si>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</si>
  <si>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</si>
  <si>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</si>
  <si>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</si>
  <si>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</si>
  <si>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</si>
  <si>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</si>
  <si>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</si>
  <si>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</si>
  <si>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</si>
  <si>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</si>
  <si>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</si>
  <si>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</si>
  <si>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</si>
  <si>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</si>
  <si>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</si>
  <si>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</si>
  <si>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</si>
  <si>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</si>
  <si>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</si>
  <si>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</si>
  <si>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</si>
  <si>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</si>
  <si>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</si>
  <si>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</si>
  <si>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</si>
  <si>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</si>
  <si>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</si>
  <si>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</si>
  <si>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</si>
  <si>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</si>
  <si>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</si>
  <si>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</si>
  <si>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</si>
  <si>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</si>
  <si>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</si>
  <si>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</si>
  <si>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</si>
  <si>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</si>
  <si>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</si>
  <si>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</si>
  <si>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</si>
  <si>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</si>
  <si>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</si>
  <si>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</si>
  <si>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</si>
  <si>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</si>
  <si>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</si>
  <si>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</si>
  <si>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</si>
  <si>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</si>
  <si>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</si>
  <si>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</si>
  <si>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</si>
  <si>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</si>
  <si>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</si>
  <si>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</si>
  <si>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</si>
  <si>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</si>
  <si>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</si>
  <si>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</si>
  <si>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</si>
  <si>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</si>
  <si>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</si>
  <si>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</si>
  <si>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</si>
  <si>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</si>
  <si>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</si>
  <si>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</si>
  <si>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</si>
  <si>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</si>
  <si>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</si>
  <si>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</si>
  <si>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</si>
  <si>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</si>
  <si>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</si>
  <si>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</si>
  <si>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</si>
  <si>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</si>
  <si>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</si>
  <si>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</si>
  <si>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</si>
  <si>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</si>
  <si>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</si>
  <si>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</si>
  <si>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</si>
  <si>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</si>
  <si>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</si>
  <si>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</si>
  <si>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</si>
  <si>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</si>
  <si>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</si>
  <si>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</si>
  <si>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</si>
  <si>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</si>
  <si>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</si>
  <si>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</si>
  <si>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</si>
  <si>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</si>
  <si>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</si>
  <si>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</si>
  <si>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</si>
  <si>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</si>
  <si>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</si>
  <si>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</si>
  <si>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</si>
  <si>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</si>
  <si>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</si>
  <si>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</si>
  <si>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</si>
  <si>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</si>
  <si>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</si>
  <si>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</si>
  <si>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</si>
  <si>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</si>
  <si>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</si>
  <si>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</si>
  <si>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</si>
  <si>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</si>
  <si>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</si>
  <si>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</si>
  <si>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</si>
  <si>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</si>
  <si>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</si>
  <si>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</si>
  <si>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</si>
  <si>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</si>
  <si>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</si>
  <si>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</si>
  <si>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</si>
  <si>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</si>
  <si>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</si>
  <si>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</si>
  <si>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</si>
  <si>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</si>
  <si>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</si>
  <si>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</si>
  <si>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</si>
  <si>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</si>
  <si>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</si>
  <si>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</si>
  <si>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</si>
  <si>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</si>
  <si>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</si>
  <si>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</si>
  <si>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</si>
  <si>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</si>
  <si>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</si>
  <si>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</si>
  <si>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</si>
  <si>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</si>
  <si>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</si>
  <si>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</si>
  <si>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</si>
  <si>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</si>
  <si>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</si>
  <si>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</si>
  <si>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</si>
  <si>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</si>
  <si>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</si>
  <si>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</si>
  <si>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</si>
  <si>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</si>
  <si>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</si>
  <si>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</si>
  <si>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</si>
  <si>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</si>
  <si>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</si>
  <si>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</si>
  <si>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</si>
  <si>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</si>
  <si>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</si>
  <si>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</si>
  <si>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</si>
  <si>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</si>
  <si>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</si>
  <si>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</si>
  <si>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</si>
  <si>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</si>
  <si>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</si>
  <si>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</si>
  <si>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</si>
  <si>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</si>
  <si>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</si>
  <si>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</si>
  <si>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</si>
  <si>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</si>
  <si>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</si>
  <si>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</si>
  <si>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</si>
  <si>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</si>
  <si>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</si>
  <si>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</si>
  <si>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</si>
  <si>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</si>
  <si>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</si>
  <si>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</si>
  <si>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</si>
  <si>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</si>
  <si>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</si>
  <si>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</si>
  <si>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</si>
  <si>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</si>
  <si>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</si>
  <si>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</si>
  <si>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</si>
  <si>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</si>
  <si>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</si>
  <si>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</si>
  <si>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</si>
  <si>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</si>
  <si>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</si>
  <si>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</si>
  <si>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</si>
  <si>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</si>
  <si>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</si>
  <si>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</si>
  <si>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</si>
  <si>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</si>
  <si>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</si>
  <si>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</si>
  <si>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</si>
  <si>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</si>
  <si>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</si>
  <si>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</si>
  <si>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</si>
  <si>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</si>
  <si>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</si>
  <si>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</si>
  <si>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</si>
  <si>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</si>
  <si>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</si>
  <si>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</si>
  <si>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</si>
  <si>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</si>
  <si>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</si>
  <si>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</si>
  <si>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</si>
  <si>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</si>
  <si>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</si>
  <si>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</si>
  <si>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</si>
  <si>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</si>
  <si>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</si>
  <si>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</si>
  <si>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</si>
  <si>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</si>
  <si>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</si>
  <si>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</si>
  <si>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</si>
  <si>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</si>
  <si>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</si>
  <si>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</si>
  <si>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</si>
  <si>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</si>
  <si>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</si>
  <si>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</si>
  <si>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</si>
  <si>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</si>
  <si>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</si>
  <si>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</si>
  <si>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</si>
  <si>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</si>
  <si>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</si>
  <si>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</si>
  <si>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</si>
  <si>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</si>
  <si>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</si>
  <si>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</si>
  <si>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</si>
  <si>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</si>
  <si>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</si>
  <si>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</si>
  <si>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</si>
  <si>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</si>
  <si>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</si>
  <si>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</si>
  <si>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</si>
  <si>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</si>
  <si>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</si>
  <si>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</si>
  <si>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</si>
  <si>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</si>
  <si>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</si>
  <si>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</si>
  <si>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</si>
  <si>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</si>
  <si>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</si>
  <si>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</si>
  <si>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</si>
  <si>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</si>
  <si>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</si>
  <si>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</si>
  <si>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</si>
  <si>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</si>
  <si>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</si>
  <si>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</si>
  <si>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</si>
  <si>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</si>
  <si>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</si>
  <si>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</si>
  <si>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</si>
  <si>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</si>
  <si>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</si>
  <si>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</si>
  <si>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</si>
  <si>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</si>
  <si>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</si>
  <si>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</si>
  <si>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</si>
  <si>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</si>
  <si>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</si>
  <si>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</si>
  <si>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</si>
  <si>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</si>
  <si>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</si>
  <si>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</si>
  <si>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</si>
  <si>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</si>
  <si>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</si>
  <si>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</si>
  <si>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</si>
  <si>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</si>
  <si>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</si>
  <si>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</si>
  <si>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</si>
  <si>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</si>
  <si>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</si>
  <si>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</si>
  <si>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</si>
  <si>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</si>
  <si>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</si>
  <si>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</si>
  <si>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</si>
  <si>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</si>
  <si>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</si>
  <si>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</si>
  <si>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</si>
  <si>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</si>
  <si>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</si>
  <si>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</si>
  <si>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</si>
  <si>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</si>
  <si>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</si>
  <si>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</si>
  <si>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</si>
  <si>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</si>
  <si>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</si>
  <si>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</si>
  <si>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</si>
  <si>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</si>
  <si>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</si>
  <si>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</si>
  <si>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</si>
  <si>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</si>
  <si>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</si>
  <si>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</si>
  <si>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</si>
  <si>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</si>
  <si>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</si>
  <si>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</si>
  <si>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</si>
  <si>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</si>
  <si>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</si>
  <si>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</si>
  <si>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</si>
  <si>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</si>
  <si>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</si>
  <si>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</si>
  <si>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</si>
  <si>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</si>
  <si>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</si>
  <si>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</si>
  <si>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</si>
  <si>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</si>
  <si>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</si>
  <si>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</si>
  <si>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</si>
  <si>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</si>
  <si>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</si>
  <si>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</si>
  <si>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</si>
  <si>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</si>
  <si>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</si>
  <si>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</si>
  <si>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</si>
  <si>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</si>
  <si>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</si>
  <si>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</si>
  <si>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</si>
  <si>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</si>
  <si>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</si>
  <si>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</si>
  <si>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</si>
  <si>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</si>
  <si>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</si>
  <si>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</si>
  <si>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</si>
  <si>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</si>
  <si>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</si>
  <si>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</si>
  <si>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</si>
  <si>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</si>
  <si>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</si>
  <si>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</si>
  <si>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</si>
  <si>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</si>
  <si>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</si>
  <si>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</si>
  <si>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</si>
  <si>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</si>
  <si>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</si>
  <si>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</si>
  <si>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</si>
  <si>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</si>
  <si>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</si>
  <si>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</si>
  <si>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</si>
  <si>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</si>
  <si>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</si>
  <si>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</si>
  <si>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</si>
  <si>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</si>
  <si>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</si>
  <si>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</si>
  <si>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</si>
  <si>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</si>
  <si>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</si>
  <si>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</si>
  <si>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</si>
  <si>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</si>
  <si>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</si>
  <si>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</si>
  <si>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</si>
  <si>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</si>
  <si>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</si>
  <si>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</si>
  <si>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</si>
  <si>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</si>
  <si>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</si>
  <si>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</si>
  <si>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</si>
  <si>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</si>
  <si>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</si>
  <si>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</si>
  <si>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</si>
  <si>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</si>
  <si>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</si>
  <si>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</si>
  <si>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</si>
  <si>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</si>
  <si>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</si>
  <si>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</si>
  <si>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</si>
  <si>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</si>
  <si>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</si>
  <si>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</si>
  <si>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</si>
  <si>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</si>
  <si>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</si>
  <si>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</si>
  <si>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</si>
  <si>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</si>
  <si>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</si>
  <si>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</si>
  <si>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</si>
  <si>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</si>
  <si>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</si>
  <si>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</si>
  <si>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</si>
  <si>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</si>
  <si>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</si>
  <si>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</si>
  <si>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</si>
  <si>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</si>
  <si>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</si>
  <si>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</si>
  <si>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</si>
  <si>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</si>
  <si>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</si>
  <si>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</si>
  <si>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</si>
  <si>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</si>
  <si>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</si>
  <si>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</si>
  <si>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</si>
  <si>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</si>
  <si>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</si>
  <si>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</si>
  <si>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</si>
  <si>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</si>
  <si>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</si>
  <si>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</si>
  <si>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</si>
  <si>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</si>
  <si>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</si>
  <si>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</si>
  <si>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</si>
  <si>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</si>
  <si>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</si>
  <si>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</si>
  <si>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</si>
  <si>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</si>
  <si>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</si>
  <si>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</si>
  <si>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</si>
  <si>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</si>
  <si>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</si>
  <si>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</si>
  <si>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</si>
  <si>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</si>
  <si>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</si>
  <si>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</si>
  <si>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</si>
  <si>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</si>
  <si>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</si>
  <si>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</si>
  <si>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</si>
  <si>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</si>
  <si>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</si>
  <si>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</si>
  <si>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</si>
  <si>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</si>
  <si>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</si>
  <si>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</si>
  <si>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</si>
  <si>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</si>
  <si>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</si>
  <si>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</si>
  <si>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</si>
  <si>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</si>
  <si>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</si>
  <si>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</si>
  <si>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</si>
  <si>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</si>
  <si>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</si>
  <si>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</si>
  <si>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</si>
  <si>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</si>
  <si>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</si>
  <si>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</si>
  <si>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</si>
  <si>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</si>
  <si>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</si>
  <si>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</si>
  <si>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</si>
  <si>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</si>
  <si>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</si>
  <si>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</si>
  <si>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</si>
  <si>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</si>
  <si>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</si>
  <si>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</si>
  <si>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</si>
  <si>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</si>
  <si>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</si>
  <si>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</si>
  <si>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</si>
  <si>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</si>
  <si>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</si>
  <si>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</si>
  <si>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</si>
  <si>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</si>
  <si>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</si>
  <si>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</si>
  <si>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</si>
  <si>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</si>
  <si>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</si>
  <si>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</si>
  <si>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</si>
  <si>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</si>
  <si>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</si>
  <si>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</si>
  <si>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</si>
  <si>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</si>
  <si>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</si>
  <si>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</si>
  <si>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</si>
  <si>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</si>
  <si>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</si>
  <si>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</si>
  <si>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</si>
  <si>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</si>
  <si>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</si>
  <si>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</si>
  <si>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</si>
  <si>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</si>
  <si>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</si>
  <si>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</si>
  <si>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</si>
  <si>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</si>
  <si>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</si>
  <si>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</si>
  <si>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</si>
  <si>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</si>
  <si>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</si>
  <si>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</si>
  <si>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</si>
  <si>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</si>
  <si>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</si>
  <si>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</si>
  <si>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</si>
  <si>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</si>
  <si>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</si>
  <si>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</si>
  <si>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</si>
  <si>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</si>
  <si>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</si>
  <si>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</si>
  <si>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</si>
  <si>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</si>
  <si>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</si>
  <si>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</si>
  <si>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</si>
  <si>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</si>
  <si>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</si>
  <si>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</si>
  <si>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</si>
  <si>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</si>
  <si>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</si>
  <si>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</si>
  <si>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</si>
  <si>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</si>
  <si>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</si>
  <si>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</si>
  <si>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</si>
  <si>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</si>
  <si>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</si>
  <si>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</si>
  <si>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</si>
  <si>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</si>
  <si>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</si>
  <si>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</si>
  <si>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</si>
  <si>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</si>
  <si>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</si>
  <si>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</si>
  <si>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</si>
  <si>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</si>
  <si>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</si>
  <si>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</si>
  <si>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</si>
  <si>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</si>
  <si>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</si>
  <si>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</si>
  <si>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</si>
  <si>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</si>
  <si>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</si>
  <si>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</si>
  <si>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</si>
  <si>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</si>
  <si>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</si>
  <si>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</si>
  <si>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</si>
  <si>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</si>
  <si>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</si>
  <si>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</si>
  <si>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</si>
  <si>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</si>
  <si>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</si>
  <si>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</si>
  <si>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</si>
  <si>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</si>
  <si>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</si>
  <si>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</si>
  <si>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</si>
  <si>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</si>
  <si>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</si>
  <si>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</si>
  <si>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</si>
  <si>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</si>
  <si>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</si>
  <si>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</si>
  <si>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</si>
  <si>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</si>
  <si>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</si>
  <si>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</si>
  <si>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</si>
  <si>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</si>
  <si>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</si>
  <si>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</si>
  <si>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</si>
  <si>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</si>
  <si>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</si>
  <si>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</si>
  <si>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</si>
  <si>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</si>
  <si>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</si>
  <si>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</si>
  <si>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</si>
  <si>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</si>
  <si>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</si>
  <si>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</si>
  <si>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</si>
  <si>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</si>
  <si>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</si>
  <si>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</si>
  <si>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</si>
  <si>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</si>
  <si>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</si>
  <si>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</si>
  <si>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</si>
  <si>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</si>
  <si>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</si>
  <si>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</si>
  <si>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</si>
  <si>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</si>
  <si>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</si>
  <si>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</si>
  <si>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</si>
  <si>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</si>
  <si>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</si>
  <si>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</si>
  <si>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</si>
  <si>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</si>
  <si>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</si>
  <si>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</si>
  <si>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</si>
  <si>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</si>
  <si>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</si>
  <si>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</si>
  <si>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</si>
  <si>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</si>
  <si>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</si>
  <si>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</si>
  <si>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</si>
  <si>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</si>
  <si>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</si>
  <si>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</si>
  <si>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</si>
  <si>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</si>
  <si>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</si>
  <si>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</si>
  <si>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</si>
  <si>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</si>
  <si>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</si>
  <si>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</si>
  <si>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</si>
  <si>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</si>
  <si>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</si>
  <si>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</si>
  <si>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</si>
  <si>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</si>
  <si>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</si>
  <si>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</si>
  <si>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</si>
  <si>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</si>
  <si>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</si>
  <si>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</si>
  <si>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</si>
  <si>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</si>
  <si>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</si>
  <si>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</si>
  <si>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</si>
  <si>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</si>
  <si>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</si>
  <si>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</si>
  <si>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</si>
  <si>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</si>
  <si>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</si>
  <si>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</si>
  <si>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</si>
  <si>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</si>
  <si>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</si>
  <si>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</si>
  <si>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</si>
  <si>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</si>
  <si>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</si>
  <si>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</si>
  <si>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</si>
  <si>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</si>
  <si>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</si>
  <si>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</si>
  <si>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</si>
  <si>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</si>
  <si>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</si>
  <si>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</si>
  <si>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</si>
  <si>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</si>
  <si>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</si>
  <si>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</si>
  <si>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</si>
  <si>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</si>
  <si>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</si>
  <si>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</si>
  <si>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</si>
  <si>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</si>
  <si>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</si>
  <si>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</si>
  <si>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</si>
  <si>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</si>
  <si>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</si>
  <si>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</si>
  <si>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</si>
  <si>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</si>
  <si>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</si>
  <si>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</si>
  <si>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</si>
  <si>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</si>
  <si>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</si>
  <si>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</si>
  <si>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</si>
  <si>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</si>
  <si>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</si>
  <si>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</si>
  <si>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</si>
  <si>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</si>
  <si>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</si>
  <si>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</si>
  <si>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</si>
  <si>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</si>
  <si>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</si>
  <si>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</si>
  <si>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</si>
  <si>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</si>
  <si>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</si>
  <si>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</si>
  <si>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</si>
  <si>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</si>
  <si>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</si>
  <si>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</si>
  <si>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</si>
  <si>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</si>
  <si>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</si>
  <si>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</si>
  <si>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</si>
  <si>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</si>
  <si>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</si>
  <si>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</si>
  <si>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</si>
  <si>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</si>
  <si>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</si>
  <si>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</si>
  <si>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</si>
  <si>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</si>
  <si>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</si>
  <si>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</si>
  <si>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</si>
  <si>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</si>
  <si>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</si>
  <si>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</si>
  <si>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</si>
  <si>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</si>
  <si>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</si>
  <si>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</si>
  <si>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</si>
  <si>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</si>
  <si>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</si>
  <si>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</si>
  <si>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</si>
  <si>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</si>
  <si>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</si>
  <si>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</si>
  <si>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</si>
  <si>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</si>
  <si>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</si>
  <si>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</si>
  <si>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</si>
  <si>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</si>
  <si>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</si>
  <si>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</si>
  <si>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</si>
  <si>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</si>
  <si>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</si>
  <si>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</si>
  <si>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</si>
  <si>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</si>
  <si>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</si>
  <si>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</si>
  <si>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</si>
  <si>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</si>
  <si>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</si>
  <si>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</si>
  <si>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</si>
  <si>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</si>
  <si>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</si>
  <si>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</si>
  <si>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</si>
  <si>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</si>
  <si>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</si>
  <si>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</si>
  <si>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</si>
  <si>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</si>
  <si>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</si>
  <si>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</si>
  <si>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</si>
  <si>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</si>
  <si>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</si>
  <si>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</si>
  <si>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</si>
  <si>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</si>
  <si>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</si>
  <si>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</si>
  <si>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</si>
  <si>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</si>
  <si>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</si>
  <si>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</si>
  <si>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</si>
  <si>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</si>
  <si>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</si>
  <si>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</si>
  <si>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</si>
  <si>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</si>
  <si>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</si>
  <si>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</si>
  <si>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</si>
  <si>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</si>
  <si>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</si>
  <si>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</si>
  <si>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</si>
  <si>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</si>
  <si>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</si>
  <si>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</si>
  <si>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</si>
  <si>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</si>
  <si>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</si>
  <si>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</si>
  <si>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</si>
  <si>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</si>
  <si>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</si>
  <si>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</si>
  <si>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</si>
  <si>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</si>
  <si>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</si>
  <si>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</si>
  <si>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</si>
  <si>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</si>
  <si>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</si>
  <si>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</si>
  <si>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</si>
  <si>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</si>
  <si>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</si>
  <si>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</si>
  <si>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</si>
  <si>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</si>
  <si>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</si>
  <si>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</si>
  <si>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</si>
  <si>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</si>
  <si>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</si>
  <si>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</si>
  <si>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</si>
  <si>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</si>
  <si>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</si>
  <si>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</si>
  <si>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</si>
  <si>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</si>
  <si>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</si>
  <si>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</si>
  <si>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</si>
  <si>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</si>
  <si>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</si>
  <si>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</si>
  <si>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</si>
  <si>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</si>
  <si>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</si>
  <si>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</si>
  <si>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</si>
  <si>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</si>
  <si>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</si>
  <si>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</si>
  <si>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</si>
  <si>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</si>
  <si>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</si>
  <si>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</si>
  <si>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</si>
  <si>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</si>
  <si>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</si>
  <si>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</si>
  <si>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</si>
  <si>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</si>
  <si>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</si>
  <si>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</si>
  <si>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</si>
  <si>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</si>
  <si>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</si>
  <si>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</si>
  <si>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</si>
  <si>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</si>
  <si>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</si>
  <si>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</si>
  <si>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</si>
  <si>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</si>
  <si>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</si>
  <si>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</si>
  <si>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</si>
  <si>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</si>
  <si>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</si>
  <si>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</si>
  <si>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</si>
  <si>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</si>
  <si>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</si>
  <si>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</si>
  <si>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</si>
  <si>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</si>
  <si>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</si>
  <si>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</si>
  <si>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</si>
  <si>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</si>
  <si>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</si>
  <si>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</si>
  <si>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</si>
  <si>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</si>
  <si>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</si>
  <si>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</si>
  <si>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</si>
  <si>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</si>
  <si>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</si>
  <si>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</si>
  <si>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</si>
  <si>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</si>
  <si>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</si>
  <si>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</si>
  <si>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</si>
  <si>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</si>
  <si>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</si>
  <si>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</si>
  <si>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</si>
  <si>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</si>
  <si>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</si>
  <si>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</si>
  <si>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</si>
  <si>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</si>
  <si>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</si>
  <si>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</si>
  <si>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</si>
  <si>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</si>
  <si>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</si>
  <si>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</si>
  <si>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</si>
  <si>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</si>
  <si>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</si>
  <si>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</si>
  <si>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</si>
  <si>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</si>
  <si>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</si>
  <si>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</si>
  <si>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</si>
  <si>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</si>
  <si>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</si>
  <si>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</si>
  <si>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</si>
  <si>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</si>
  <si>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</si>
  <si>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</si>
  <si>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</si>
  <si>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</si>
  <si>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</si>
  <si>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</si>
  <si>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</si>
  <si>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</si>
  <si>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</si>
  <si>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</si>
  <si>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</si>
  <si>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</si>
  <si>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</si>
  <si>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</si>
  <si>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</si>
  <si>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</si>
  <si>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</si>
  <si>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</si>
  <si>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</si>
  <si>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</si>
  <si>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</si>
  <si>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</si>
  <si>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</si>
  <si>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</si>
  <si>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</si>
  <si>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</si>
  <si>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</si>
  <si>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</si>
  <si>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</si>
  <si>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</si>
  <si>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</si>
  <si>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</si>
  <si>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</si>
  <si>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</si>
  <si>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</si>
  <si>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</si>
  <si>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</si>
  <si>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</si>
  <si>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</si>
  <si>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</si>
  <si>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</si>
  <si>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</si>
  <si>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</si>
  <si>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</si>
  <si>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</si>
  <si>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</si>
  <si>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</si>
  <si>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</si>
  <si>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</si>
  <si>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</si>
  <si>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</si>
  <si>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</si>
  <si>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</si>
  <si>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</si>
  <si>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</si>
  <si>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</si>
  <si>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</si>
  <si>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</si>
  <si>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</si>
  <si>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</si>
  <si>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</si>
  <si>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</si>
  <si>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</si>
  <si>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</si>
  <si>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</si>
  <si>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</si>
  <si>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</si>
  <si>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</si>
  <si>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</si>
  <si>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</si>
  <si>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</si>
  <si>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</si>
  <si>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</si>
  <si>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</si>
  <si>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</si>
  <si>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</si>
  <si>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</si>
  <si>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</si>
  <si>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</si>
  <si>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</si>
  <si>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</si>
  <si>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</si>
  <si>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</si>
  <si>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</si>
  <si>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</si>
  <si>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</si>
  <si>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</si>
  <si>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</si>
  <si>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</si>
  <si>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</si>
  <si>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</si>
  <si>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</si>
  <si>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</si>
  <si>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</si>
  <si>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</si>
  <si>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</si>
  <si>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</si>
  <si>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</si>
  <si>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</si>
  <si>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</si>
  <si>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</si>
  <si>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</si>
  <si>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</si>
  <si>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</si>
  <si>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</si>
  <si>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</si>
  <si>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</si>
  <si>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</si>
  <si>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</si>
  <si>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</si>
  <si>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</si>
  <si>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</si>
  <si>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</si>
  <si>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</si>
  <si>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</si>
  <si>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</si>
  <si>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</si>
  <si>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</si>
  <si>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</si>
  <si>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</si>
  <si>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</si>
  <si>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</si>
  <si>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</si>
  <si>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</si>
  <si>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</si>
  <si>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</si>
  <si>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</si>
  <si>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</si>
  <si>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</si>
  <si>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</si>
  <si>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</si>
  <si>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</si>
  <si>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</si>
  <si>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</si>
  <si>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</si>
  <si>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</si>
  <si>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</si>
  <si>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</si>
  <si>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</si>
  <si>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</si>
  <si>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</si>
  <si>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</si>
  <si>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</si>
  <si>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</si>
  <si>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</si>
  <si>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</si>
  <si>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</si>
  <si>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</si>
  <si>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</si>
  <si>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</si>
  <si>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</si>
  <si>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</si>
  <si>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</si>
  <si>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</si>
  <si>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</si>
  <si>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</si>
  <si>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</si>
  <si>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</si>
  <si>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</si>
  <si>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</si>
  <si>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</si>
  <si>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</si>
  <si>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</si>
  <si>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</si>
  <si>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</si>
  <si>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</si>
  <si>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</si>
  <si>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</si>
  <si>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</si>
  <si>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</si>
  <si>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</si>
  <si>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</si>
  <si>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</si>
  <si>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</si>
  <si>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</si>
  <si>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</si>
  <si>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</si>
  <si>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</si>
  <si>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</si>
  <si>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</si>
  <si>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</si>
  <si>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</si>
  <si>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</si>
  <si>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</si>
  <si>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</si>
  <si>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</si>
  <si>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</si>
  <si>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</si>
  <si>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</si>
  <si>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</si>
  <si>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</si>
  <si>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</si>
  <si>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</si>
  <si>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</si>
  <si>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</si>
  <si>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</si>
  <si>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</si>
  <si>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</si>
  <si>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</si>
  <si>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</si>
  <si>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</si>
  <si>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</si>
  <si>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</si>
  <si>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</si>
  <si>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</si>
  <si>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</si>
  <si>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</si>
  <si>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</si>
  <si>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</si>
  <si>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</si>
  <si>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</si>
  <si>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</si>
  <si>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</si>
  <si>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</si>
  <si>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</si>
  <si>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</si>
  <si>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</si>
  <si>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</si>
  <si>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</si>
  <si>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</si>
  <si>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</si>
  <si>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</si>
  <si>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</si>
  <si>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</si>
  <si>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</si>
  <si>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</si>
  <si>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</si>
  <si>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</si>
  <si>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</si>
  <si>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</si>
  <si>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</si>
  <si>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</si>
  <si>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</si>
  <si>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</si>
  <si>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</si>
  <si>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</si>
  <si>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</si>
  <si>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</si>
  <si>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</si>
  <si>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</si>
  <si>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</si>
  <si>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</si>
  <si>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</si>
  <si>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</si>
  <si>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</si>
  <si>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</si>
  <si>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</si>
  <si>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</si>
  <si>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</si>
  <si>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</si>
  <si>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</si>
  <si>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</si>
  <si>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</si>
  <si>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</si>
  <si>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</si>
  <si>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</si>
  <si>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</si>
  <si>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</si>
  <si>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</si>
  <si>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</si>
  <si>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</si>
  <si>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</si>
  <si>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</si>
  <si>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</si>
  <si>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</si>
  <si>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</si>
  <si>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</si>
  <si>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</si>
  <si>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</si>
  <si>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</si>
  <si>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</si>
  <si>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</si>
  <si>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</si>
  <si>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</si>
  <si>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</si>
  <si>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</si>
  <si>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</si>
  <si>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</si>
  <si>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</si>
  <si>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</si>
  <si>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</si>
  <si>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</si>
  <si>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</si>
  <si>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</si>
  <si>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</si>
  <si>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</si>
  <si>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</si>
  <si>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</si>
  <si>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</si>
  <si>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</si>
  <si>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</si>
  <si>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</si>
  <si>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</si>
  <si>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</si>
  <si>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</si>
  <si>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</si>
  <si>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</si>
  <si>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</si>
  <si>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</si>
  <si>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</si>
  <si>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</si>
  <si>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</si>
  <si>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</si>
  <si>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</si>
  <si>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</si>
  <si>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</si>
  <si>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</si>
  <si>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</si>
  <si>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</si>
  <si>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</si>
  <si>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</si>
  <si>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</si>
  <si>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</si>
  <si>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</si>
  <si>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</si>
  <si>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</si>
  <si>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</si>
  <si>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</si>
  <si>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</si>
  <si>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</si>
  <si>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</si>
  <si>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</si>
  <si>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</si>
  <si>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</si>
  <si>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</si>
  <si>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</si>
  <si>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</si>
  <si>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</si>
  <si>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</si>
  <si>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</si>
  <si>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</si>
  <si>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</si>
  <si>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</si>
  <si>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</si>
  <si>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</si>
  <si>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</si>
  <si>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</si>
  <si>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</si>
  <si>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</si>
  <si>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</si>
  <si>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</si>
  <si>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</si>
  <si>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</si>
  <si>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</si>
  <si>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</si>
  <si>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</si>
  <si>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</si>
  <si>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</si>
  <si>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</si>
  <si>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</si>
  <si>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</si>
  <si>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</si>
  <si>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</si>
  <si>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</si>
  <si>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</si>
  <si>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</si>
  <si>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</si>
  <si>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</si>
  <si>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</si>
  <si>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</si>
  <si>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</si>
  <si>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</si>
  <si>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</si>
  <si>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</si>
  <si>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</si>
  <si>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</si>
  <si>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</si>
  <si>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</si>
  <si>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</si>
  <si>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</si>
  <si>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</si>
  <si>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</si>
  <si>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</si>
  <si>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</si>
  <si>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</si>
  <si>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</si>
  <si>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</si>
  <si>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</si>
  <si>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</si>
  <si>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</si>
  <si>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</si>
  <si>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</si>
  <si>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</si>
  <si>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</si>
  <si>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</si>
  <si>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</si>
  <si>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</si>
  <si>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</si>
  <si>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</si>
  <si>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</si>
  <si>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</si>
  <si>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</si>
  <si>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</si>
  <si>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</si>
  <si>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</si>
  <si>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</si>
  <si>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</si>
  <si>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</si>
  <si>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</si>
  <si>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</si>
  <si>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</si>
  <si>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</si>
  <si>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</si>
  <si>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</si>
  <si>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</si>
  <si>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</si>
  <si>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</si>
  <si>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</si>
  <si>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</si>
  <si>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</si>
  <si>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</si>
  <si>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</si>
  <si>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</si>
  <si>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</si>
  <si>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</si>
  <si>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</si>
  <si>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</si>
  <si>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</si>
  <si>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</si>
  <si>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</si>
  <si>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</si>
  <si>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</si>
  <si>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</si>
  <si>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</si>
  <si>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</si>
  <si>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</si>
  <si>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</si>
  <si>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</si>
  <si>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</si>
  <si>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</si>
  <si>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</si>
  <si>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</si>
  <si>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</si>
  <si>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</si>
  <si>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</si>
  <si>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</si>
  <si>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</si>
  <si>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</si>
  <si>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</si>
  <si>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</si>
  <si>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</si>
  <si>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</si>
  <si>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</si>
  <si>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</si>
  <si>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</si>
  <si>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</si>
  <si>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</si>
  <si>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</si>
  <si>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</si>
  <si>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</si>
  <si>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</si>
  <si>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</si>
  <si>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</si>
  <si>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</si>
  <si>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</si>
  <si>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</si>
  <si>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</si>
  <si>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</si>
  <si>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</si>
  <si>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</si>
  <si>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</si>
  <si>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</si>
  <si>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</si>
  <si>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</si>
  <si>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</si>
  <si>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</si>
  <si>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</si>
  <si>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</si>
  <si>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</si>
  <si>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</si>
  <si>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</si>
  <si>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</si>
  <si>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</si>
  <si>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</si>
  <si>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</si>
  <si>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</si>
  <si>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</si>
  <si>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</si>
  <si>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</si>
  <si>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</si>
  <si>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</si>
  <si>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</si>
  <si>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</si>
  <si>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</si>
  <si>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</si>
  <si>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</si>
  <si>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</si>
  <si>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</si>
  <si>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</si>
  <si>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</si>
  <si>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</si>
  <si>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</si>
  <si>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</si>
  <si>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</si>
  <si>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</si>
  <si>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</si>
  <si>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</si>
  <si>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</si>
  <si>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</si>
  <si>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</si>
  <si>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</si>
  <si>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</si>
  <si>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</si>
  <si>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</si>
  <si>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</si>
  <si>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</si>
  <si>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</si>
  <si>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</si>
  <si>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</si>
  <si>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</si>
  <si>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</si>
  <si>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</si>
  <si>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</si>
  <si>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</si>
  <si>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</si>
  <si>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</si>
  <si>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</si>
  <si>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</si>
  <si>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</si>
  <si>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</si>
  <si>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</si>
  <si>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</si>
  <si>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</si>
  <si>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</si>
  <si>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</si>
  <si>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</si>
  <si>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</si>
  <si>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</si>
  <si>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</si>
  <si>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</si>
  <si>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</si>
  <si>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</si>
  <si>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</si>
  <si>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</si>
  <si>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</si>
  <si>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</si>
  <si>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</si>
  <si>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</si>
  <si>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</si>
  <si>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</si>
  <si>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</si>
  <si>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</si>
  <si>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</si>
  <si>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</si>
  <si>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</si>
  <si>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</si>
  <si>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</si>
  <si>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</si>
  <si>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</si>
  <si>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</si>
  <si>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</si>
  <si>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</si>
  <si>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</si>
  <si>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</si>
  <si>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</si>
  <si>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</si>
  <si>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</si>
  <si>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</si>
  <si>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</si>
  <si>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</si>
  <si>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</si>
  <si>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</si>
  <si>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</si>
  <si>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</si>
  <si>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</si>
  <si>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</si>
  <si>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</si>
  <si>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</si>
  <si>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</si>
  <si>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</si>
  <si>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</si>
  <si>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</si>
  <si>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</si>
  <si>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</si>
  <si>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</si>
  <si>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</si>
  <si>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</si>
  <si>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</si>
  <si>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</si>
  <si>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</si>
  <si>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</si>
  <si>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</si>
  <si>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</si>
  <si>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</si>
  <si>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</si>
  <si>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</si>
  <si>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</si>
  <si>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</si>
  <si>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</si>
  <si>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</si>
  <si>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</si>
  <si>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</si>
  <si>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</si>
  <si>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</si>
  <si>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</si>
  <si>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</si>
  <si>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</si>
  <si>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</si>
  <si>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</si>
  <si>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</si>
  <si>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</si>
  <si>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</si>
  <si>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</si>
  <si>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</si>
  <si>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</si>
  <si>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</si>
  <si>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</si>
  <si>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</si>
  <si>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</si>
  <si>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</si>
  <si>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</si>
  <si>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</si>
  <si>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</si>
  <si>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</si>
  <si>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</si>
  <si>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</si>
  <si>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</si>
  <si>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</si>
  <si>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</si>
  <si>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</si>
  <si>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</si>
  <si>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</si>
  <si>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</si>
  <si>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</si>
  <si>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</si>
  <si>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</si>
  <si>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</si>
  <si>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</si>
  <si>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</si>
  <si>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</si>
  <si>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</si>
  <si>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</si>
  <si>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</si>
  <si>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</si>
  <si>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</si>
  <si>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</si>
  <si>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</si>
  <si>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</si>
  <si>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</si>
  <si>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</si>
  <si>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</si>
  <si>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</si>
  <si>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</si>
  <si>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</si>
  <si>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</si>
  <si>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</si>
  <si>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</si>
  <si>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</si>
  <si>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</si>
  <si>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</si>
  <si>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</si>
  <si>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</si>
  <si>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</si>
  <si>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</si>
  <si>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</si>
  <si>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</si>
  <si>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</si>
  <si>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</si>
  <si>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</si>
  <si>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</si>
  <si>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</si>
  <si>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</si>
  <si>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</si>
  <si>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</si>
  <si>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</si>
  <si>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</si>
  <si>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</si>
  <si>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</si>
  <si>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</si>
  <si>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</si>
  <si>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</si>
  <si>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</si>
  <si>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</si>
  <si>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</si>
  <si>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</si>
  <si>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</si>
  <si>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</si>
  <si>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</si>
  <si>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</si>
  <si>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</si>
  <si>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</si>
  <si>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</si>
  <si>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</si>
  <si>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</si>
  <si>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</si>
  <si>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</si>
  <si>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</si>
  <si>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</si>
  <si>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</si>
  <si>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</si>
  <si>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</si>
  <si>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</si>
  <si>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</si>
  <si>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</si>
  <si>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</si>
  <si>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</si>
  <si>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</si>
  <si>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</si>
  <si>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</si>
  <si>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</si>
  <si>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</si>
  <si>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</si>
  <si>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</si>
  <si>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</si>
  <si>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</si>
  <si>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</si>
  <si>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</si>
  <si>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</si>
  <si>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</si>
  <si>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</si>
  <si>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</si>
  <si>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</si>
  <si>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</si>
  <si>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</si>
  <si>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</si>
  <si>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</si>
  <si>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</si>
  <si>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</si>
  <si>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</si>
  <si>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</si>
  <si>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</si>
  <si>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</si>
  <si>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</si>
  <si>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</si>
  <si>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</si>
  <si>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</si>
  <si>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</si>
  <si>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</si>
  <si>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</si>
  <si>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</si>
  <si>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</si>
  <si>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</si>
  <si>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</si>
  <si>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</si>
  <si>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</si>
  <si>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</si>
  <si>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</si>
  <si>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</si>
  <si>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</si>
  <si>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</si>
  <si>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</si>
  <si>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</si>
  <si>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</si>
  <si>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</si>
  <si>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</si>
  <si>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</si>
  <si>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</si>
  <si>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</si>
  <si>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</si>
  <si>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</si>
  <si>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</si>
  <si>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</si>
  <si>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</si>
  <si>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</si>
  <si>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</si>
  <si>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</si>
  <si>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</si>
  <si>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</si>
  <si>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</si>
  <si>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</si>
  <si>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</si>
  <si>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</si>
  <si>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</si>
  <si>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</si>
  <si>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</si>
  <si>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</si>
  <si>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</si>
  <si>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</si>
  <si>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</si>
  <si>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</si>
  <si>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</si>
  <si>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</si>
  <si>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</si>
  <si>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</si>
  <si>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</si>
  <si>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</si>
  <si>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</si>
  <si>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</si>
  <si>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</si>
  <si>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</si>
  <si>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</si>
  <si>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</si>
  <si>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</si>
  <si>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</si>
  <si>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</si>
  <si>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</si>
  <si>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</si>
  <si>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</si>
  <si>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</si>
  <si>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</si>
  <si>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</si>
  <si>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</si>
  <si>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</si>
  <si>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</si>
  <si>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</si>
  <si>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</si>
  <si>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</si>
  <si>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</si>
  <si>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</si>
  <si>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</si>
  <si>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</si>
  <si>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</si>
  <si>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</si>
  <si>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</si>
  <si>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</si>
  <si>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</si>
  <si>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</si>
  <si>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</si>
  <si>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</si>
  <si>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</si>
  <si>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</si>
  <si>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</si>
  <si>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</si>
  <si>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</si>
  <si>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</si>
  <si>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</si>
  <si>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</si>
  <si>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</si>
  <si>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</si>
  <si>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</si>
  <si>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</si>
  <si>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</si>
  <si>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</si>
  <si>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</si>
  <si>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</si>
  <si>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</si>
  <si>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</si>
  <si>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</si>
  <si>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</si>
  <si>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</si>
  <si>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</si>
  <si>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</si>
  <si>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</si>
  <si>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</si>
  <si>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</si>
  <si>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</si>
  <si>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</si>
  <si>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</si>
  <si>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</si>
  <si>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</si>
  <si>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</si>
  <si>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</si>
  <si>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</si>
  <si>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</si>
  <si>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</si>
  <si>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</si>
  <si>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</si>
  <si>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</si>
  <si>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</si>
  <si>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</si>
  <si>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</si>
  <si>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</si>
  <si>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</si>
  <si>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</si>
  <si>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</si>
  <si>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</si>
  <si>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</si>
  <si>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</si>
  <si>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</si>
  <si>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</si>
  <si>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</si>
  <si>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</si>
  <si>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</si>
  <si>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</si>
  <si>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</si>
  <si>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</si>
  <si>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</si>
  <si>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</si>
  <si>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</si>
  <si>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</si>
  <si>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</si>
  <si>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</si>
  <si>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</si>
  <si>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</si>
  <si>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</si>
  <si>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</si>
  <si>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</si>
  <si>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</si>
  <si>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</si>
  <si>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</si>
  <si>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</si>
  <si>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</si>
  <si>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</si>
  <si>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</si>
  <si>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</si>
  <si>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</si>
  <si>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</si>
  <si>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</si>
  <si>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</si>
  <si>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</si>
  <si>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</si>
  <si>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</si>
  <si>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</si>
  <si>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</si>
  <si>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</si>
  <si>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</si>
  <si>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</si>
  <si>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</si>
  <si>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</si>
  <si>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</si>
  <si>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</si>
  <si>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</si>
  <si>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</si>
  <si>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</si>
  <si>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</si>
  <si>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</si>
  <si>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</si>
  <si>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</si>
  <si>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</si>
  <si>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</si>
  <si>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</si>
  <si>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</si>
  <si>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</si>
  <si>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</si>
  <si>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</si>
  <si>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</si>
  <si>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</si>
  <si>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</si>
  <si>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</si>
  <si>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</si>
  <si>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</si>
  <si>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</si>
  <si>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</si>
  <si>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</si>
  <si>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</si>
  <si>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</si>
  <si>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</si>
  <si>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</si>
  <si>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</si>
  <si>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</si>
  <si>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</si>
  <si>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</si>
  <si>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</si>
  <si>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</si>
  <si>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</si>
  <si>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</si>
  <si>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</si>
  <si>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</si>
  <si>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</si>
  <si>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</si>
  <si>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</si>
  <si>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</si>
  <si>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</si>
  <si>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</si>
  <si>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</si>
  <si>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</si>
  <si>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</si>
  <si>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</si>
  <si>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</si>
  <si>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</si>
  <si>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</si>
  <si>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</si>
  <si>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</si>
  <si>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</si>
  <si>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</si>
  <si>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</si>
  <si>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</si>
  <si>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</si>
  <si>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</si>
  <si>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</si>
  <si>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</si>
  <si>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</si>
  <si>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</si>
  <si>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</si>
  <si>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</si>
  <si>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</si>
  <si>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</si>
  <si>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</si>
  <si>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</si>
  <si>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</si>
  <si>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</si>
  <si>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</si>
  <si>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</si>
  <si>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</si>
  <si>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</si>
  <si>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</si>
  <si>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</si>
  <si>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</si>
  <si>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</si>
  <si>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</si>
  <si>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</si>
  <si>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</si>
  <si>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</si>
  <si>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</si>
  <si>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</si>
  <si>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</si>
  <si>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</si>
  <si>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</si>
  <si>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</si>
  <si>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</si>
  <si>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</si>
  <si>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</si>
  <si>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</si>
  <si>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</si>
  <si>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</si>
  <si>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</si>
  <si>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</si>
  <si>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</si>
  <si>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</si>
  <si>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</si>
  <si>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</si>
  <si>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</si>
  <si>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</si>
  <si>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</si>
  <si>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</si>
  <si>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</si>
  <si>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</si>
  <si>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</si>
  <si>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</si>
  <si>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</si>
  <si>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</si>
  <si>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</si>
  <si>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</si>
  <si>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</si>
  <si>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</si>
  <si>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</si>
  <si>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</si>
  <si>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</si>
  <si>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</si>
  <si>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</si>
  <si>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</si>
  <si>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</si>
  <si>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</si>
  <si>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</si>
  <si>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</si>
  <si>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</si>
  <si>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</si>
  <si>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</si>
  <si>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</si>
  <si>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</si>
  <si>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</si>
  <si>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</si>
  <si>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</si>
  <si>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</si>
  <si>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</si>
  <si>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</si>
  <si>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</si>
  <si>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</si>
  <si>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</si>
  <si>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</si>
  <si>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</si>
  <si>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</si>
  <si>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</si>
  <si>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</si>
  <si>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</si>
  <si>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</si>
  <si>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</si>
  <si>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</si>
  <si>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</si>
  <si>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</si>
  <si>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</si>
  <si>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</si>
  <si>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</si>
  <si>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</si>
  <si>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</si>
  <si>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</si>
  <si>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</si>
  <si>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</si>
  <si>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</si>
  <si>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</si>
  <si>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</si>
  <si>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</si>
  <si>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</si>
  <si>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</si>
  <si>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</si>
  <si>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</si>
  <si>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</si>
  <si>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</si>
  <si>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</si>
  <si>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</si>
  <si>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</si>
  <si>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</si>
  <si>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</si>
  <si>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</si>
  <si>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</si>
  <si>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</si>
  <si>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</si>
  <si>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</si>
  <si>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</si>
  <si>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</si>
  <si>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</si>
  <si>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</si>
  <si>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</si>
  <si>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</si>
  <si>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</si>
  <si>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</si>
  <si>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</si>
  <si>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</si>
  <si>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</si>
  <si>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</si>
  <si>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</si>
  <si>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</si>
  <si>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</si>
  <si>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</si>
  <si>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</si>
  <si>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</si>
  <si>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</si>
  <si>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</si>
  <si>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</si>
  <si>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</si>
  <si>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</si>
  <si>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</si>
  <si>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</si>
  <si>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</si>
  <si>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</si>
  <si>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</si>
  <si>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</si>
  <si>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</si>
  <si>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</si>
  <si>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</si>
  <si>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</si>
  <si>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</si>
  <si>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</si>
  <si>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</si>
  <si>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</si>
  <si>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</si>
  <si>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</si>
  <si>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</si>
  <si>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</si>
  <si>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</si>
  <si>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</si>
  <si>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</si>
  <si>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</si>
  <si>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</si>
  <si>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</si>
  <si>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</si>
  <si>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</si>
  <si>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</si>
  <si>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</si>
  <si>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</si>
  <si>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</si>
  <si>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</si>
  <si>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</si>
  <si>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</si>
  <si>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</si>
  <si>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</si>
  <si>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</si>
  <si>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</si>
  <si>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</si>
  <si>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</si>
  <si>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</si>
  <si>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</si>
  <si>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</si>
  <si>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</si>
  <si>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</si>
  <si>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</si>
  <si>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</si>
  <si>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</si>
  <si>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</si>
  <si>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</si>
  <si>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</si>
  <si>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</si>
  <si>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</si>
  <si>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</si>
  <si>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</si>
  <si>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</si>
  <si>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</si>
  <si>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</si>
  <si>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</si>
  <si>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</si>
  <si>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</si>
  <si>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</si>
  <si>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</si>
  <si>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</si>
  <si>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</si>
  <si>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</si>
  <si>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</si>
  <si>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</si>
  <si>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</si>
  <si>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</si>
  <si>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</si>
  <si>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</si>
  <si>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</si>
  <si>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</si>
  <si>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</si>
  <si>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</si>
  <si>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</si>
  <si>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</si>
  <si>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</si>
  <si>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</si>
  <si>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</si>
  <si>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</si>
  <si>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</si>
  <si>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</si>
  <si>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</si>
  <si>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</si>
  <si>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</si>
  <si>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</si>
  <si>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</si>
  <si>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</si>
  <si>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</si>
  <si>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</si>
  <si>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</si>
  <si>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</si>
  <si>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</si>
  <si>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</si>
  <si>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</si>
  <si>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</si>
  <si>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</si>
  <si>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</si>
  <si>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</si>
  <si>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</si>
  <si>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</si>
  <si>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</si>
  <si>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</si>
  <si>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</si>
  <si>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</si>
  <si>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</si>
  <si>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</si>
  <si>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</si>
  <si>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</si>
  <si>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</si>
  <si>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</si>
  <si>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</si>
  <si>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</si>
  <si>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</si>
  <si>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</si>
  <si>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</si>
  <si>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</si>
  <si>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</si>
  <si>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</si>
  <si>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</si>
  <si>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</si>
  <si>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</si>
  <si>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</si>
  <si>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</si>
  <si>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</si>
  <si>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</si>
  <si>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</si>
  <si>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</si>
  <si>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</si>
  <si>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</si>
  <si>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</si>
  <si>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</si>
  <si>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</si>
  <si>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</si>
  <si>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</si>
  <si>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</si>
  <si>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</si>
  <si>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</si>
  <si>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</si>
  <si>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</si>
  <si>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</si>
  <si>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</si>
  <si>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</si>
  <si>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</si>
  <si>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</si>
  <si>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</si>
  <si>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</si>
  <si>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</si>
  <si>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</si>
  <si>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</si>
  <si>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</si>
  <si>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</si>
  <si>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</si>
  <si>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</si>
  <si>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</si>
  <si>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</si>
  <si>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</si>
  <si>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</si>
  <si>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</si>
  <si>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</si>
  <si>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</si>
  <si>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</si>
  <si>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</si>
  <si>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</si>
  <si>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</si>
  <si>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</si>
  <si>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</si>
  <si>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</si>
  <si>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</si>
  <si>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</si>
  <si>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</si>
  <si>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</si>
  <si>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</si>
  <si>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</si>
  <si>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</si>
  <si>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</si>
  <si>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</si>
  <si>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</si>
  <si>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</si>
  <si>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</si>
  <si>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</si>
  <si>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</si>
  <si>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</si>
  <si>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</si>
  <si>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</si>
  <si>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</si>
  <si>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</si>
  <si>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</si>
  <si>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</si>
  <si>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</si>
  <si>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</si>
  <si>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</si>
  <si>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</si>
  <si>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</si>
  <si>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</si>
  <si>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</si>
  <si>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</si>
  <si>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</si>
  <si>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</si>
  <si>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</si>
  <si>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</si>
  <si>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</si>
  <si>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</si>
  <si>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</si>
  <si>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</si>
  <si>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</si>
  <si>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</si>
  <si>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</si>
  <si>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</si>
  <si>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</si>
  <si>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</si>
  <si>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</si>
  <si>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</si>
  <si>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</si>
  <si>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</si>
  <si>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</si>
  <si>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</si>
  <si>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</si>
  <si>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</si>
  <si>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</si>
  <si>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</si>
  <si>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</si>
  <si>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</si>
  <si>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</si>
  <si>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</si>
  <si>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</si>
  <si>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</si>
  <si>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</si>
  <si>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</si>
  <si>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</si>
  <si>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</si>
  <si>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</si>
  <si>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</si>
  <si>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</si>
  <si>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</si>
  <si>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</si>
  <si>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</si>
  <si>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</si>
  <si>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</si>
  <si>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</si>
  <si>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</si>
  <si>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</si>
  <si>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</si>
  <si>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</si>
  <si>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</si>
  <si>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</si>
  <si>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</si>
  <si>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</si>
  <si>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</si>
  <si>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</si>
  <si>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</si>
  <si>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</si>
  <si>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</si>
  <si>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</si>
  <si>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</si>
  <si>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</si>
  <si>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</si>
  <si>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</si>
  <si>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</si>
  <si>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</si>
  <si>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</si>
  <si>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</si>
  <si>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</si>
  <si>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</si>
  <si>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</si>
  <si>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</si>
  <si>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</si>
  <si>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</si>
  <si>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</si>
  <si>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</si>
  <si>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</si>
  <si>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</si>
  <si>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</si>
  <si>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</si>
  <si>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</si>
  <si>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</si>
  <si>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</si>
  <si>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</si>
  <si>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</si>
  <si>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</si>
  <si>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</si>
  <si>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</si>
  <si>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</si>
  <si>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</si>
  <si>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</si>
  <si>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</si>
  <si>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</si>
  <si>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</si>
  <si>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</si>
  <si>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</si>
  <si>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</si>
  <si>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</si>
  <si>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</si>
  <si>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</si>
  <si>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</si>
  <si>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</si>
  <si>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</si>
  <si>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</si>
  <si>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</si>
  <si>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</si>
  <si>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</si>
  <si>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</si>
  <si>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</si>
  <si>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</si>
  <si>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</si>
  <si>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</si>
  <si>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</si>
  <si>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</si>
  <si>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</si>
  <si>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</si>
  <si>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</si>
  <si>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</si>
  <si>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</si>
  <si>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</si>
  <si>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</si>
  <si>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</si>
  <si>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</si>
  <si>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</si>
  <si>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</si>
  <si>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</si>
  <si>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</si>
  <si>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</si>
  <si>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</si>
  <si>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</si>
  <si>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</si>
  <si>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</si>
  <si>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</si>
  <si>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</si>
  <si>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</si>
  <si>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</si>
  <si>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</si>
  <si>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</si>
  <si>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</si>
  <si>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</si>
  <si>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</si>
  <si>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</si>
  <si>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</si>
  <si>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</si>
  <si>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</si>
  <si>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</si>
  <si>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</si>
  <si>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</si>
  <si>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</si>
  <si>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</si>
  <si>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</si>
  <si>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</si>
  <si>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</si>
  <si>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</si>
  <si>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</si>
  <si>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</si>
  <si>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</si>
  <si>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</si>
  <si>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</si>
  <si>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</si>
  <si>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</si>
  <si>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</si>
  <si>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</si>
  <si>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</si>
  <si>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</si>
  <si>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</si>
  <si>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</si>
  <si>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</si>
  <si>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</si>
  <si>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</si>
  <si>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</si>
  <si>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</si>
  <si>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</si>
  <si>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</si>
  <si>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</si>
  <si>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</si>
  <si>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</si>
  <si>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</si>
  <si>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</si>
  <si>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</si>
  <si>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</si>
  <si>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</si>
  <si>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</si>
  <si>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</si>
  <si>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</si>
  <si>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</si>
  <si>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</si>
  <si>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</si>
  <si>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</si>
  <si>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</si>
  <si>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</si>
  <si>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</si>
  <si>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</si>
  <si>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</si>
  <si>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</si>
  <si>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</si>
  <si>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</si>
  <si>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</si>
  <si>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</si>
  <si>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</si>
  <si>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</si>
  <si>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</si>
  <si>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</si>
  <si>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</si>
  <si>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</si>
  <si>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</si>
  <si>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</si>
  <si>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</si>
  <si>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</si>
  <si>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</si>
  <si>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</si>
  <si>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</si>
  <si>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</si>
  <si>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</si>
  <si>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</si>
  <si>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</si>
  <si>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</si>
  <si>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</si>
  <si>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</si>
  <si>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</si>
  <si>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</si>
  <si>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</si>
  <si>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</si>
  <si>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</si>
  <si>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</si>
  <si>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</si>
  <si>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</si>
  <si>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</si>
  <si>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</si>
  <si>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</si>
  <si>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</si>
  <si>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</si>
  <si>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</si>
  <si>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</si>
  <si>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</si>
  <si>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</si>
  <si>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</si>
  <si>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</si>
  <si>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</si>
  <si>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</si>
  <si>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</si>
  <si>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</si>
  <si>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</si>
  <si>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</si>
  <si>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</si>
  <si>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</si>
  <si>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</si>
  <si>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</si>
  <si>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</si>
  <si>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</si>
  <si>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</si>
  <si>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</si>
  <si>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</si>
  <si>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</si>
  <si>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</si>
  <si>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</si>
  <si>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</si>
  <si>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</si>
  <si>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</si>
  <si>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</si>
  <si>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</si>
  <si>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</si>
  <si>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</si>
  <si>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</si>
  <si>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</si>
  <si>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</si>
  <si>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</si>
  <si>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</si>
  <si>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</si>
  <si>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</si>
  <si>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</si>
  <si>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</si>
  <si>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</si>
  <si>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</si>
  <si>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</si>
  <si>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</si>
  <si>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</si>
  <si>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</si>
  <si>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</si>
  <si>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</si>
  <si>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</si>
  <si>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</si>
  <si>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</si>
  <si>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</si>
  <si>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</si>
  <si>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</si>
  <si>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</si>
  <si>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</si>
  <si>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</si>
  <si>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</si>
  <si>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</si>
  <si>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</si>
  <si>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</si>
  <si>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</si>
  <si>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</si>
  <si>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</si>
  <si>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</si>
  <si>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</si>
  <si>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</si>
  <si>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</si>
  <si>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</si>
  <si>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</si>
  <si>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</si>
  <si>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</si>
  <si>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</si>
  <si>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</si>
  <si>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</si>
  <si>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</si>
  <si>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</si>
  <si>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</si>
  <si>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</si>
  <si>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</si>
  <si>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</si>
  <si>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</si>
  <si>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</si>
  <si>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</si>
  <si>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</si>
  <si>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</si>
  <si>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</si>
  <si>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</si>
  <si>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</si>
  <si>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</si>
  <si>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</si>
  <si>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</si>
  <si>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</si>
  <si>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</si>
  <si>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</si>
  <si>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</si>
  <si>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</si>
  <si>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</si>
  <si>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</si>
  <si>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</si>
  <si>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</si>
  <si>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</si>
  <si>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</si>
  <si>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</si>
  <si>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</si>
  <si>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</si>
  <si>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</si>
  <si>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</si>
  <si>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</si>
  <si>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</si>
  <si>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</si>
  <si>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</si>
  <si>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</si>
  <si>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</si>
  <si>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</si>
  <si>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</si>
  <si>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</si>
  <si>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</si>
  <si>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</si>
  <si>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</si>
  <si>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</si>
  <si>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</si>
  <si>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</si>
  <si>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</si>
  <si>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</si>
  <si>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</si>
  <si>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</si>
  <si>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</si>
  <si>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</si>
  <si>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</si>
  <si>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</si>
  <si>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</si>
  <si>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</si>
  <si>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</si>
  <si>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</si>
  <si>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</si>
  <si>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</si>
  <si>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</si>
  <si>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</si>
  <si>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</si>
  <si>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</si>
  <si>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</si>
  <si>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</si>
  <si>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</si>
  <si>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</si>
  <si>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</si>
  <si>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</si>
  <si>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</si>
  <si>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</si>
  <si>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</si>
  <si>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</si>
  <si>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</si>
  <si>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</si>
  <si>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</si>
  <si>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</si>
  <si>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</si>
  <si>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</si>
  <si>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</si>
  <si>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</si>
  <si>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</si>
  <si>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</si>
  <si>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</si>
  <si>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</si>
  <si>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</si>
  <si>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</si>
  <si>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</si>
  <si>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</si>
  <si>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</si>
  <si>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</si>
  <si>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</si>
  <si>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</si>
  <si>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</si>
  <si>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</si>
  <si>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</si>
  <si>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</si>
  <si>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</si>
  <si>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</si>
  <si>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</si>
  <si>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</si>
  <si>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</si>
  <si>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</si>
  <si>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</si>
  <si>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</si>
  <si>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</si>
  <si>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</si>
  <si>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</si>
  <si>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</si>
  <si>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</si>
  <si>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</si>
  <si>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</si>
  <si>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</si>
  <si>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</si>
  <si>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</si>
  <si>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</si>
  <si>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</si>
  <si>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</si>
  <si>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</si>
  <si>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</si>
  <si>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</si>
  <si>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</si>
  <si>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</si>
  <si>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</si>
  <si>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</si>
  <si>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</si>
  <si>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</si>
  <si>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</si>
  <si>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</si>
  <si>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</si>
  <si>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</si>
  <si>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</si>
  <si>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</si>
  <si>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</si>
  <si>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</si>
  <si>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</si>
  <si>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</si>
  <si>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</si>
  <si>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</si>
  <si>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</si>
  <si>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</si>
  <si>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</si>
  <si>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</si>
  <si>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</si>
  <si>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</si>
  <si>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</si>
  <si>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</si>
  <si>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</si>
  <si>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</si>
  <si>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</si>
  <si>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</si>
  <si>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</si>
  <si>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</si>
  <si>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</si>
  <si>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</si>
  <si>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</si>
  <si>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</si>
  <si>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</si>
  <si>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</si>
  <si>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</si>
  <si>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</si>
  <si>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</si>
  <si>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</si>
  <si>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</si>
  <si>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</si>
  <si>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</si>
  <si>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</si>
  <si>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</si>
  <si>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</si>
  <si>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</si>
  <si>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</si>
  <si>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</si>
  <si>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</si>
  <si>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</si>
  <si>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</si>
  <si>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</si>
  <si>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</si>
  <si>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</si>
  <si>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</si>
  <si>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</si>
  <si>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</si>
  <si>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</si>
  <si>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</si>
  <si>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</si>
  <si>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</si>
  <si>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</si>
  <si>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</si>
  <si>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</si>
  <si>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</si>
  <si>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</si>
  <si>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</si>
  <si>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</si>
  <si>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</si>
  <si>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</si>
  <si>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</si>
  <si>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</si>
  <si>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</si>
  <si>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</si>
  <si>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</si>
  <si>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</si>
  <si>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</si>
  <si>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</si>
  <si>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</si>
  <si>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</si>
  <si>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</si>
  <si>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</si>
  <si>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</si>
  <si>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</si>
  <si>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</si>
  <si>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</si>
  <si>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</si>
  <si>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</si>
  <si>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</si>
  <si>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</si>
  <si>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</si>
  <si>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</si>
  <si>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</si>
  <si>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</si>
  <si>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</si>
  <si>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</si>
  <si>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</si>
  <si>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</si>
  <si>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</si>
  <si>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</si>
  <si>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</si>
  <si>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</si>
  <si>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</si>
  <si>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</si>
  <si>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</si>
  <si>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</si>
  <si>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</si>
  <si>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</si>
  <si>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</si>
  <si>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</si>
  <si>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</si>
  <si>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</si>
  <si>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</si>
  <si>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</si>
  <si>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</si>
  <si>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</si>
  <si>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</si>
  <si>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</si>
  <si>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</si>
  <si>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</si>
  <si>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</si>
  <si>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</si>
  <si>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</si>
  <si>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</si>
  <si>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</si>
  <si>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</si>
  <si>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</si>
  <si>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</si>
  <si>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</si>
  <si>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</si>
  <si>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</si>
  <si>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</si>
  <si>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</si>
  <si>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</si>
  <si>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</si>
  <si>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</si>
  <si>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</si>
  <si>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</si>
  <si>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</si>
  <si>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</si>
  <si>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</si>
  <si>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</si>
  <si>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</si>
  <si>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</si>
  <si>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</si>
  <si>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</si>
  <si>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</si>
  <si>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</si>
  <si>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</si>
  <si>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</si>
  <si>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</si>
  <si>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</si>
  <si>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</si>
  <si>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</si>
  <si>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</si>
  <si>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</si>
  <si>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</si>
  <si>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</si>
  <si>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</si>
  <si>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</si>
  <si>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</si>
  <si>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</si>
  <si>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</si>
  <si>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</si>
  <si>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</si>
  <si>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</si>
  <si>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</si>
  <si>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</si>
  <si>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</si>
  <si>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</si>
  <si>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</si>
  <si>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</si>
  <si>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</si>
  <si>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</si>
  <si>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</si>
  <si>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</si>
  <si>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</si>
  <si>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</si>
  <si>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</si>
  <si>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</si>
  <si>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</si>
  <si>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</si>
  <si>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</si>
  <si>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</si>
  <si>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</si>
  <si>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</si>
  <si>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</si>
  <si>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</si>
  <si>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</si>
  <si>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</si>
  <si>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</si>
  <si>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</si>
  <si>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</si>
  <si>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</si>
  <si>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</si>
  <si>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</si>
  <si>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</si>
  <si>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</si>
  <si>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</si>
  <si>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</si>
  <si>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</si>
  <si>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</si>
  <si>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</si>
  <si>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</si>
  <si>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</si>
  <si>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</si>
  <si>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</si>
  <si>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</si>
  <si>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</si>
  <si>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</si>
  <si>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</si>
  <si>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</si>
  <si>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</si>
  <si>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</si>
  <si>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</si>
  <si>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</si>
  <si>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</si>
  <si>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</si>
  <si>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</si>
  <si>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</si>
  <si>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</si>
  <si>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</si>
  <si>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</si>
  <si>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</si>
  <si>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</si>
  <si>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</si>
  <si>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</si>
  <si>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</si>
  <si>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</si>
  <si>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</si>
  <si>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</si>
  <si>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</si>
  <si>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</si>
  <si>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</si>
  <si>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</si>
  <si>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</si>
  <si>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</si>
  <si>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</si>
  <si>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</si>
  <si>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</si>
  <si>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</si>
  <si>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</si>
  <si>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</si>
  <si>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</si>
  <si>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</si>
  <si>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</si>
  <si>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</si>
  <si>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</si>
  <si>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</si>
  <si>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</si>
  <si>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</si>
  <si>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</si>
  <si>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</si>
  <si>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</si>
  <si>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</si>
  <si>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</si>
  <si>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</si>
  <si>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</si>
  <si>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</si>
  <si>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</si>
  <si>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</si>
  <si>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</si>
  <si>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</si>
  <si>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</si>
  <si>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</si>
  <si>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</si>
  <si>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</si>
  <si>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</si>
  <si>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</si>
  <si>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</si>
  <si>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</si>
  <si>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</si>
  <si>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</si>
  <si>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</si>
  <si>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</si>
  <si>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</si>
  <si>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</si>
  <si>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</si>
  <si>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</si>
  <si>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</si>
  <si>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</si>
  <si>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</si>
  <si>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</si>
  <si>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</si>
  <si>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</si>
  <si>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</si>
  <si>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</si>
  <si>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</si>
  <si>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</si>
  <si>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</si>
  <si>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</si>
  <si>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</si>
  <si>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</si>
  <si>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</si>
  <si>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</si>
  <si>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</si>
  <si>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</si>
  <si>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</si>
  <si>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</si>
  <si>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</si>
  <si>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</si>
  <si>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</si>
  <si>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</si>
  <si>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</si>
  <si>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</si>
  <si>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</si>
  <si>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</si>
  <si>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</si>
  <si>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</si>
  <si>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</si>
  <si>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</si>
  <si>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</si>
  <si>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</si>
  <si>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</si>
  <si>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</si>
  <si>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</si>
  <si>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</si>
  <si>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</si>
  <si>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</si>
  <si>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</si>
  <si>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</si>
  <si>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</si>
  <si>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</si>
  <si>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</si>
  <si>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</si>
  <si>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</si>
  <si>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</si>
  <si>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</si>
  <si>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</si>
  <si>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</si>
  <si>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</si>
  <si>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</si>
  <si>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</si>
  <si>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</si>
  <si>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</si>
  <si>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</si>
  <si>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</si>
  <si>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</si>
  <si>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</si>
  <si>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</si>
  <si>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</si>
  <si>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</si>
  <si>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</si>
  <si>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</si>
  <si>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</si>
  <si>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</si>
  <si>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</si>
  <si>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</si>
  <si>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</si>
  <si>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</si>
  <si>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</si>
  <si>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</si>
  <si>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</si>
  <si>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</si>
  <si>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</si>
  <si>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</si>
  <si>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</si>
  <si>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</si>
  <si>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</si>
  <si>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</si>
  <si>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</si>
  <si>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</si>
  <si>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</si>
  <si>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</si>
  <si>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</si>
  <si>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</si>
  <si>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</si>
  <si>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</si>
  <si>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</si>
  <si>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</si>
  <si>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</si>
  <si>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</si>
  <si>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</si>
  <si>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</si>
  <si>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</si>
  <si>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</si>
  <si>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</si>
  <si>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</si>
  <si>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</si>
  <si>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</si>
  <si>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</si>
  <si>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</si>
  <si>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</si>
  <si>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</si>
  <si>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</si>
  <si>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</si>
  <si>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</si>
  <si>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</si>
  <si>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</si>
  <si>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</si>
  <si>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</si>
  <si>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</si>
  <si>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</si>
  <si>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</si>
  <si>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</si>
  <si>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</si>
  <si>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</si>
  <si>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</si>
  <si>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</si>
  <si>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</si>
  <si>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</si>
  <si>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</si>
  <si>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</si>
  <si>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</si>
  <si>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</si>
  <si>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</si>
  <si>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</si>
  <si>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</si>
  <si>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</si>
  <si>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</si>
  <si>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</si>
  <si>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</si>
  <si>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</si>
  <si>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</si>
  <si>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</si>
  <si>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</si>
  <si>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</si>
  <si>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</si>
  <si>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</si>
  <si>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</si>
  <si>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</si>
  <si>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</si>
  <si>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</si>
  <si>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</si>
  <si>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</si>
  <si>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</si>
  <si>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</si>
  <si>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</si>
  <si>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</si>
  <si>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</si>
  <si>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</si>
  <si>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</si>
  <si>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</si>
  <si>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</si>
  <si>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</si>
  <si>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</si>
  <si>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</si>
  <si>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</si>
  <si>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</si>
  <si>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</si>
  <si>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</si>
  <si>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</si>
  <si>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</si>
  <si>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</si>
  <si>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</si>
  <si>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</si>
  <si>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</si>
  <si>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</si>
  <si>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</si>
  <si>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</si>
  <si>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</si>
  <si>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</si>
  <si>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</si>
  <si>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</si>
  <si>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</si>
  <si>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</si>
  <si>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</si>
  <si>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</si>
  <si>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</si>
  <si>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</si>
  <si>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</si>
  <si>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</si>
  <si>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</si>
  <si>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</si>
  <si>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</si>
  <si>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</si>
  <si>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</si>
  <si>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</si>
  <si>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</si>
  <si>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</si>
  <si>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</si>
  <si>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</si>
  <si>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</si>
  <si>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</si>
  <si>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</si>
  <si>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</si>
  <si>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</si>
  <si>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</si>
  <si>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</si>
  <si>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</si>
  <si>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</si>
  <si>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</si>
  <si>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</si>
  <si>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</si>
  <si>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</si>
  <si>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</si>
  <si>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</si>
  <si>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</si>
  <si>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</si>
  <si>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</si>
  <si>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</si>
  <si>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</si>
  <si>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</si>
  <si>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</si>
  <si>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</si>
  <si>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</si>
  <si>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</si>
  <si>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</si>
  <si>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</si>
  <si>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</si>
  <si>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</si>
  <si>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</si>
  <si>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</si>
  <si>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</si>
  <si>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</si>
  <si>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</si>
  <si>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</si>
  <si>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</si>
  <si>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</si>
  <si>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</si>
  <si>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</si>
  <si>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</si>
  <si>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</si>
  <si>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</si>
  <si>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</si>
  <si>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</si>
  <si>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</si>
  <si>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</si>
  <si>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</si>
  <si>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</si>
  <si>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</si>
  <si>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</si>
  <si>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</si>
  <si>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</si>
  <si>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</si>
  <si>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</si>
  <si>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</si>
  <si>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</si>
  <si>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</si>
  <si>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</si>
  <si>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</si>
  <si>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</si>
  <si>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</si>
  <si>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</si>
  <si>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</si>
  <si>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</si>
  <si>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</si>
  <si>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</si>
  <si>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</si>
  <si>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</si>
  <si>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</si>
  <si>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</si>
  <si>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</si>
  <si>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</si>
  <si>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</si>
  <si>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</si>
  <si>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</si>
  <si>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</si>
  <si>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</si>
  <si>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</si>
  <si>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</si>
  <si>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</si>
  <si>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</si>
  <si>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</si>
  <si>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</si>
  <si>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</si>
  <si>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</si>
  <si>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</si>
  <si>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</si>
  <si>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</si>
  <si>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</si>
  <si>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</si>
  <si>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</si>
  <si>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</si>
  <si>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</si>
  <si>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</si>
  <si>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</si>
  <si>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</si>
  <si>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</si>
  <si>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</si>
  <si>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</si>
  <si>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</si>
  <si>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</si>
  <si>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</si>
  <si>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</si>
  <si>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</si>
  <si>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</si>
  <si>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</si>
  <si>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</si>
  <si>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</si>
  <si>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</si>
  <si>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</si>
  <si>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</si>
  <si>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</si>
  <si>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</si>
  <si>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</si>
  <si>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</si>
  <si>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</si>
  <si>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</si>
  <si>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</si>
  <si>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</si>
  <si>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</si>
  <si>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</si>
  <si>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</si>
  <si>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</si>
  <si>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</si>
  <si>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</si>
  <si>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</si>
  <si>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</si>
  <si>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</si>
  <si>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</si>
  <si>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</si>
  <si>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</si>
  <si>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</si>
  <si>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</si>
  <si>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</si>
  <si>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</si>
  <si>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</si>
  <si>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</si>
  <si>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</si>
  <si>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</si>
  <si>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</si>
  <si>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</si>
  <si>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</si>
  <si>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</si>
  <si>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</si>
  <si>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</si>
  <si>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</si>
  <si>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</si>
  <si>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</si>
  <si>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</si>
  <si>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</si>
  <si>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</si>
  <si>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</si>
  <si>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</si>
  <si>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</si>
  <si>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</si>
  <si>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</si>
  <si>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</si>
  <si>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</si>
  <si>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</si>
  <si>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</si>
  <si>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</si>
  <si>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</si>
  <si>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</si>
  <si>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</si>
  <si>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</si>
  <si>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</si>
  <si>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</si>
  <si>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</si>
  <si>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</si>
  <si>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</si>
  <si>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</si>
  <si>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</si>
  <si>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</si>
  <si>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</si>
  <si>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</si>
  <si>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</si>
  <si>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</si>
  <si>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</si>
  <si>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</si>
  <si>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</si>
  <si>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</si>
  <si>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</si>
  <si>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</si>
  <si>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</si>
  <si>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</si>
  <si>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</si>
  <si>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</si>
  <si>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</si>
  <si>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</si>
  <si>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</si>
  <si>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</si>
  <si>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</si>
  <si>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</si>
  <si>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</si>
  <si>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</si>
  <si>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</si>
  <si>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</si>
  <si>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</si>
  <si>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</si>
  <si>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</si>
  <si>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</si>
  <si>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</si>
  <si>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</si>
  <si>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</si>
  <si>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</si>
  <si>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</si>
  <si>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</si>
  <si>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</si>
  <si>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</si>
  <si>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</si>
  <si>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</si>
  <si>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</si>
  <si>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</si>
  <si>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</si>
  <si>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</si>
  <si>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</si>
  <si>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</si>
  <si>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</si>
  <si>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</si>
  <si>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</si>
  <si>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</si>
  <si>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</si>
  <si>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</si>
  <si>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</si>
  <si>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</si>
  <si>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</si>
  <si>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</si>
  <si>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</si>
  <si>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</si>
  <si>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</si>
  <si>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</si>
  <si>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</si>
  <si>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</si>
  <si>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</si>
  <si>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</si>
  <si>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</si>
  <si>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</si>
  <si>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</si>
  <si>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</si>
  <si>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</si>
  <si>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</si>
  <si>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</si>
  <si>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</si>
  <si>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</si>
  <si>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</si>
  <si>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</si>
  <si>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</si>
  <si>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</si>
  <si>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</si>
  <si>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</si>
  <si>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</si>
  <si>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</si>
  <si>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</si>
  <si>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</si>
  <si>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</si>
  <si>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</si>
  <si>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</si>
  <si>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</si>
  <si>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</si>
  <si>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</si>
  <si>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</si>
  <si>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</si>
  <si>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</si>
  <si>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</si>
  <si>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</si>
  <si>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</si>
  <si>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</si>
  <si>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</si>
  <si>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</si>
  <si>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</si>
  <si>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</si>
  <si>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</si>
  <si>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</si>
  <si>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</si>
  <si>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</si>
  <si>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</si>
  <si>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</si>
  <si>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</si>
  <si>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</si>
  <si>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</si>
  <si>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</si>
  <si>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</si>
  <si>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</si>
  <si>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</si>
  <si>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</si>
  <si>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</si>
  <si>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</si>
  <si>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</si>
  <si>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</si>
  <si>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</si>
  <si>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</si>
  <si>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</si>
  <si>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</si>
  <si>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</si>
  <si>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</si>
  <si>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</si>
  <si>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</si>
  <si>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</si>
  <si>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</si>
  <si>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</si>
  <si>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</si>
  <si>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</si>
  <si>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</si>
  <si>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</si>
  <si>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</si>
  <si>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</si>
  <si>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</si>
  <si>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</si>
  <si>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</si>
  <si>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</si>
  <si>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</si>
  <si>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</si>
  <si>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</si>
  <si>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</si>
  <si>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</si>
  <si>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</si>
  <si>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</si>
  <si>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</si>
  <si>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</si>
  <si>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</si>
  <si>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</si>
  <si>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</si>
  <si>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</si>
  <si>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</si>
  <si>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</si>
  <si>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</si>
  <si>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</si>
  <si>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</si>
  <si>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</si>
  <si>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</si>
  <si>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</si>
  <si>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</si>
  <si>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</si>
  <si>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</si>
  <si>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</si>
  <si>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</si>
  <si>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</si>
  <si>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</si>
  <si>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</si>
  <si>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</si>
  <si>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</si>
  <si>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</si>
  <si>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</si>
  <si>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</si>
  <si>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</si>
  <si>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</si>
  <si>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</si>
  <si>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</si>
  <si>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</si>
  <si>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</si>
  <si>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</si>
  <si>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</si>
  <si>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</si>
  <si>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</si>
  <si>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</si>
  <si>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</si>
  <si>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</si>
  <si>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</si>
  <si>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</si>
  <si>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</si>
  <si>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</si>
  <si>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</si>
  <si>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</si>
  <si>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</si>
  <si>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</si>
  <si>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</si>
  <si>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</si>
  <si>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</si>
  <si>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</si>
  <si>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</si>
  <si>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</si>
  <si>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</si>
  <si>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</si>
  <si>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</si>
  <si>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</si>
  <si>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</si>
  <si>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</si>
  <si>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</si>
  <si>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</si>
  <si>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</si>
  <si>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</si>
  <si>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</si>
  <si>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</si>
  <si>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</si>
  <si>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</si>
  <si>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</si>
  <si>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</si>
  <si>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</si>
  <si>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</si>
  <si>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</si>
  <si>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</si>
  <si>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</si>
  <si>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</si>
  <si>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</si>
  <si>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</si>
  <si>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</si>
  <si>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</si>
  <si>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</si>
  <si>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</si>
  <si>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</si>
  <si>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</si>
  <si>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</si>
  <si>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</si>
  <si>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</si>
  <si>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</si>
  <si>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</si>
  <si>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</si>
  <si>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</si>
  <si>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</si>
  <si>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</si>
  <si>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</si>
  <si>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</si>
  <si>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</si>
  <si>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</si>
  <si>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</si>
  <si>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</si>
  <si>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</si>
  <si>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</si>
  <si>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</si>
  <si>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</si>
  <si>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</si>
  <si>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</si>
  <si>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</si>
  <si>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</si>
  <si>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</si>
  <si>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</si>
  <si>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</si>
  <si>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</si>
  <si>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</si>
  <si>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</si>
  <si>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</si>
  <si>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</si>
  <si>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</si>
  <si>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</si>
  <si>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</si>
  <si>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</si>
  <si>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</si>
  <si>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</si>
  <si>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</si>
  <si>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</si>
  <si>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</si>
  <si>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</si>
  <si>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</si>
  <si>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</si>
  <si>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</si>
  <si>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</si>
  <si>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</si>
  <si>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</si>
  <si>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</si>
  <si>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</si>
  <si>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</si>
  <si>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</si>
  <si>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</si>
  <si>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</si>
  <si>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</si>
  <si>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</si>
  <si>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</si>
  <si>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</si>
  <si>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</si>
  <si>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</si>
  <si>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</si>
  <si>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</si>
  <si>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</si>
  <si>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</si>
  <si>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</si>
  <si>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</si>
  <si>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</si>
  <si>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</si>
  <si>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</si>
  <si>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</si>
  <si>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</si>
  <si>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</si>
  <si>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</si>
  <si>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</si>
  <si>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</si>
  <si>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</si>
  <si>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</si>
  <si>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</si>
  <si>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</si>
  <si>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</si>
  <si>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</si>
  <si>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</si>
  <si>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</si>
  <si>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</si>
  <si>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</si>
  <si>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</si>
  <si>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</si>
  <si>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</si>
  <si>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</si>
  <si>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</si>
  <si>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</si>
  <si>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</si>
  <si>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</si>
  <si>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</si>
  <si>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</si>
  <si>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</si>
  <si>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</si>
  <si>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</si>
  <si>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</si>
  <si>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</si>
  <si>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</si>
  <si>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</si>
  <si>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</si>
  <si>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</si>
  <si>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</si>
  <si>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</si>
  <si>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</si>
  <si>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</si>
  <si>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</si>
  <si>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</si>
  <si>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</si>
  <si>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</si>
  <si>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</si>
  <si>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</si>
  <si>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</si>
  <si>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</si>
  <si>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</si>
  <si>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</si>
  <si>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</si>
  <si>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</si>
  <si>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</si>
  <si>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</si>
  <si>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</si>
  <si>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</si>
  <si>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</si>
  <si>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</si>
  <si>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</si>
  <si>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</si>
  <si>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</si>
  <si>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</si>
  <si>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</si>
  <si>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</si>
  <si>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</si>
  <si>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</si>
  <si>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</si>
  <si>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</si>
  <si>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</si>
  <si>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</si>
  <si>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</si>
  <si>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</si>
  <si>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</si>
  <si>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</si>
  <si>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</si>
  <si>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</si>
  <si>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</si>
  <si>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</si>
  <si>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</si>
  <si>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</si>
  <si>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</si>
  <si>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</si>
  <si>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</si>
  <si>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</si>
  <si>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</si>
  <si>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</si>
  <si>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</si>
  <si>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</si>
  <si>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</si>
  <si>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</si>
  <si>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</si>
  <si>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</si>
  <si>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</si>
  <si>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</si>
  <si>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</si>
  <si>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</si>
  <si>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</si>
  <si>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</si>
  <si>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</si>
  <si>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</si>
  <si>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</si>
  <si>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</si>
  <si>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</si>
  <si>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</si>
  <si>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</si>
  <si>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</si>
  <si>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</si>
  <si>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</si>
  <si>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</si>
  <si>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</si>
  <si>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</si>
  <si>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</si>
  <si>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</si>
  <si>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</si>
  <si>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</si>
  <si>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</si>
  <si>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</si>
  <si>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</si>
  <si>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</si>
  <si>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</si>
  <si>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</si>
  <si>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</si>
  <si>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</si>
  <si>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</si>
  <si>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</si>
  <si>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</si>
  <si>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</si>
  <si>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</si>
  <si>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</si>
  <si>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</si>
  <si>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</si>
  <si>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</si>
  <si>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</si>
  <si>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</si>
  <si>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</si>
  <si>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</si>
  <si>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</si>
  <si>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</si>
  <si>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</si>
  <si>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</si>
  <si>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</si>
  <si>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</si>
  <si>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</si>
  <si>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</si>
  <si>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</si>
  <si>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</si>
  <si>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</si>
  <si>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</si>
  <si>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</si>
  <si>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</si>
  <si>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</si>
  <si>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</si>
  <si>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</si>
  <si>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</si>
  <si>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</si>
  <si>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</si>
  <si>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</si>
  <si>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</si>
  <si>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</si>
  <si>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</si>
  <si>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</si>
  <si>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</si>
  <si>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</si>
  <si>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</si>
  <si>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</si>
  <si>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</si>
  <si>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</si>
  <si>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</si>
  <si>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</si>
  <si>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</si>
  <si>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</si>
  <si>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</si>
  <si>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</si>
  <si>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</si>
  <si>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</si>
  <si>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</si>
  <si>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</si>
  <si>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</si>
  <si>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</si>
  <si>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</si>
  <si>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</si>
  <si>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</si>
  <si>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</si>
  <si>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</si>
  <si>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</si>
  <si>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</si>
  <si>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</si>
  <si>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</si>
  <si>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</si>
  <si>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</si>
  <si>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</si>
  <si>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</si>
  <si>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</si>
  <si>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</si>
  <si>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</si>
  <si>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</si>
  <si>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</si>
  <si>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</si>
  <si>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</si>
  <si>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</si>
  <si>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</si>
  <si>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</si>
  <si>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</si>
  <si>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</si>
  <si>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</si>
  <si>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</si>
  <si>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</si>
  <si>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</si>
  <si>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</si>
  <si>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</si>
  <si>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</si>
  <si>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</si>
  <si>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</si>
  <si>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</si>
  <si>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</si>
  <si>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</si>
  <si>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</si>
  <si>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</si>
  <si>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</si>
  <si>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</si>
  <si>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</si>
  <si>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</si>
  <si>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</si>
  <si>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</si>
  <si>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</si>
  <si>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</si>
  <si>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</si>
  <si>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</si>
  <si>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</si>
  <si>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</si>
  <si>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</si>
  <si>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</si>
  <si>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</si>
  <si>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</si>
  <si>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</si>
  <si>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</si>
  <si>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</si>
  <si>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</si>
  <si>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</si>
  <si>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</si>
  <si>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</si>
  <si>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</si>
  <si>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</si>
  <si>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</si>
  <si>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</si>
  <si>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</si>
  <si>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</si>
  <si>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</si>
  <si>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</si>
  <si>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</si>
  <si>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</si>
  <si>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</si>
  <si>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</si>
  <si>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</si>
  <si>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</si>
  <si>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</si>
  <si>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</si>
  <si>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</si>
  <si>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</si>
  <si>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</si>
  <si>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</si>
  <si>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</si>
  <si>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</si>
  <si>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</si>
  <si>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</si>
  <si>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</si>
  <si>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</si>
  <si>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</si>
  <si>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</si>
  <si>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</si>
  <si>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</si>
  <si>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</si>
  <si>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</si>
  <si>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</si>
  <si>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</si>
  <si>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</si>
  <si>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</si>
  <si>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</si>
  <si>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</si>
  <si>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</si>
  <si>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</si>
  <si>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</si>
  <si>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</si>
  <si>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</si>
  <si>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</si>
  <si>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</si>
  <si>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</si>
  <si>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</si>
  <si>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</si>
  <si>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</si>
  <si>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</si>
  <si>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</si>
  <si>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</si>
  <si>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</si>
  <si>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</si>
  <si>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</si>
  <si>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</si>
  <si>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</si>
  <si>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</si>
  <si>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</si>
  <si>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</si>
  <si>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</si>
  <si>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</si>
  <si>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</si>
  <si>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</si>
  <si>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</si>
  <si>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</si>
  <si>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</si>
  <si>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</si>
  <si>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</si>
  <si>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</si>
  <si>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</si>
  <si>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</si>
  <si>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</si>
  <si>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</si>
  <si>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</si>
  <si>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</si>
  <si>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</si>
  <si>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</si>
  <si>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</si>
  <si>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</si>
  <si>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</si>
  <si>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</si>
  <si>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</si>
  <si>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</si>
  <si>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</si>
  <si>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</si>
  <si>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</si>
  <si>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</si>
  <si>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</si>
  <si>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</si>
  <si>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</si>
  <si>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</si>
  <si>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</si>
  <si>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</si>
  <si>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</si>
  <si>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</si>
  <si>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</si>
  <si>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</si>
  <si>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</si>
  <si>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</si>
  <si>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</si>
  <si>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</si>
  <si>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</si>
  <si>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</si>
  <si>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</si>
  <si>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</si>
  <si>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</si>
  <si>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</si>
  <si>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</si>
  <si>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</si>
  <si>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</si>
  <si>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</si>
  <si>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</si>
  <si>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</si>
  <si>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</si>
  <si>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</si>
  <si>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</si>
  <si>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</si>
  <si>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</si>
  <si>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</si>
  <si>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</si>
  <si>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</si>
  <si>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</si>
  <si>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</si>
  <si>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</si>
  <si>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</si>
  <si>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</si>
  <si>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</si>
  <si>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</si>
  <si>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</si>
  <si>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</si>
  <si>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</si>
  <si>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</si>
  <si>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</si>
  <si>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</si>
  <si>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</si>
  <si>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</si>
  <si>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</si>
  <si>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</si>
  <si>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</si>
  <si>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</si>
  <si>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</si>
  <si>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</si>
  <si>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</si>
  <si>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</si>
  <si>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</si>
  <si>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</si>
  <si>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</si>
  <si>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</si>
  <si>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</si>
  <si>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</si>
  <si>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</si>
  <si>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</si>
  <si>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</si>
  <si>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</si>
  <si>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</si>
  <si>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</si>
  <si>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</si>
  <si>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</si>
  <si>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</si>
  <si>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</si>
  <si>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</si>
  <si>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</si>
  <si>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</si>
  <si>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</si>
  <si>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</si>
  <si>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</si>
  <si>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</si>
  <si>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</si>
  <si>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</si>
  <si>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</si>
  <si>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</si>
  <si>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</si>
  <si>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</si>
  <si>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</si>
  <si>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</si>
  <si>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</si>
  <si>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</si>
  <si>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</si>
  <si>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</si>
  <si>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</si>
  <si>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</si>
  <si>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</si>
  <si>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</si>
  <si>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</si>
  <si>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</si>
  <si>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</si>
  <si>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</si>
  <si>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</si>
  <si>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</si>
  <si>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</si>
  <si>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</si>
  <si>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</si>
  <si>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</si>
  <si>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</si>
  <si>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</si>
  <si>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</si>
  <si>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</si>
  <si>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</si>
  <si>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</si>
  <si>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</si>
  <si>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</si>
  <si>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</si>
  <si>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</si>
  <si>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</si>
  <si>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</si>
  <si>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</si>
  <si>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</si>
  <si>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</si>
  <si>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</si>
  <si>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</si>
  <si>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</si>
  <si>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</si>
  <si>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</si>
  <si>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</si>
  <si>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</si>
  <si>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</si>
  <si>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</si>
  <si>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</si>
  <si>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</si>
  <si>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</si>
  <si>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</si>
  <si>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</si>
  <si>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</si>
  <si>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</si>
  <si>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</si>
  <si>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</si>
  <si>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</si>
  <si>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</si>
  <si>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</si>
  <si>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</si>
  <si>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</si>
  <si>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</si>
  <si>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</si>
  <si>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</si>
  <si>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</si>
  <si>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</si>
  <si>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</si>
  <si>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</si>
  <si>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</si>
  <si>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</si>
  <si>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</si>
  <si>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</si>
  <si>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</si>
  <si>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</si>
  <si>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</si>
  <si>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</si>
  <si>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</si>
  <si>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</si>
  <si>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</si>
  <si>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</si>
  <si>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</si>
  <si>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</si>
  <si>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</si>
  <si>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</si>
  <si>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</si>
  <si>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</si>
  <si>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</si>
  <si>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</si>
  <si>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</si>
  <si>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</si>
  <si>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</si>
  <si>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</si>
  <si>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</si>
  <si>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</si>
  <si>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</si>
  <si>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</si>
  <si>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</si>
  <si>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</si>
  <si>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</si>
  <si>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</si>
  <si>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</si>
  <si>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</si>
  <si>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</si>
  <si>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</si>
  <si>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</si>
  <si>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</si>
  <si>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</si>
  <si>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</si>
  <si>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</si>
  <si>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</si>
  <si>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</si>
  <si>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</si>
  <si>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</si>
  <si>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</si>
  <si>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</si>
  <si>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</si>
  <si>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</si>
  <si>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</si>
  <si>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</si>
  <si>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</si>
  <si>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</si>
  <si>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</si>
  <si>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</si>
  <si>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</si>
  <si>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</si>
  <si>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</si>
  <si>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</si>
  <si>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</si>
  <si>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</si>
  <si>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</si>
  <si>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</si>
  <si>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</si>
  <si>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</si>
  <si>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</si>
  <si>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</si>
  <si>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</si>
  <si>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</si>
  <si>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</si>
  <si>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</si>
  <si>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</si>
  <si>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</si>
  <si>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</si>
  <si>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</si>
  <si>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</si>
  <si>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</si>
  <si>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</si>
  <si>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</si>
  <si>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</si>
  <si>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</si>
  <si>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</si>
  <si>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</si>
  <si>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</si>
  <si>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</si>
  <si>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</si>
  <si>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</si>
  <si>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</si>
  <si>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</si>
  <si>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</si>
  <si>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</si>
  <si>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</si>
  <si>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</si>
  <si>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</si>
  <si>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</si>
  <si>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</si>
  <si>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</si>
  <si>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</si>
  <si>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</si>
  <si>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</si>
  <si>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</si>
  <si>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</si>
  <si>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</si>
  <si>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</si>
  <si>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</si>
  <si>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</si>
  <si>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</si>
  <si>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</si>
  <si>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</si>
  <si>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</si>
  <si>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</si>
  <si>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</si>
  <si>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</si>
  <si>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</si>
  <si>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</si>
  <si>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</si>
  <si>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</si>
  <si>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</si>
  <si>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</si>
  <si>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</si>
  <si>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</si>
  <si>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</si>
  <si>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</si>
  <si>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</si>
  <si>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</si>
  <si>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</si>
  <si>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</si>
  <si>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</si>
  <si>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</si>
  <si>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</si>
  <si>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</si>
  <si>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</si>
  <si>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</si>
  <si>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</si>
  <si>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</si>
  <si>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</si>
  <si>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</si>
  <si>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</si>
  <si>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</si>
  <si>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</si>
  <si>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</si>
  <si>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</si>
  <si>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</si>
  <si>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</si>
  <si>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</si>
  <si>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</si>
  <si>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</si>
  <si>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</si>
  <si>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</si>
  <si>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</si>
  <si>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</si>
  <si>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</si>
  <si>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</si>
  <si>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</si>
  <si>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</si>
  <si>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</si>
  <si>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</si>
  <si>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</si>
  <si>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</si>
  <si>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</si>
  <si>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</si>
  <si>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</si>
  <si>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</si>
  <si>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</si>
  <si>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</si>
  <si>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</si>
  <si>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</si>
  <si>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</si>
  <si>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</si>
  <si>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</si>
  <si>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</si>
  <si>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</si>
  <si>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</si>
  <si>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</si>
  <si>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</si>
  <si>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</si>
  <si>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</si>
  <si>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</si>
  <si>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</si>
  <si>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</si>
  <si>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</si>
  <si>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</si>
  <si>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</si>
  <si>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</si>
  <si>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</si>
  <si>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</si>
  <si>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</si>
  <si>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</si>
  <si>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</si>
  <si>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</si>
  <si>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</si>
  <si>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</si>
  <si>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</si>
  <si>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</si>
  <si>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</si>
  <si>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</si>
  <si>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</si>
  <si>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</si>
  <si>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</si>
  <si>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</si>
  <si>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</si>
  <si>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</si>
  <si>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</si>
  <si>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</si>
  <si>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</si>
  <si>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</si>
  <si>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</si>
  <si>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</si>
  <si>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</si>
  <si>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</si>
  <si>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</si>
  <si>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</si>
  <si>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</si>
  <si>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</si>
  <si>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</si>
  <si>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</si>
  <si>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</si>
  <si>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</si>
  <si>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</si>
  <si>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</si>
  <si>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</si>
  <si>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</si>
  <si>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</si>
  <si>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</si>
  <si>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</si>
  <si>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</si>
  <si>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</si>
  <si>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</si>
  <si>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</si>
  <si>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</si>
  <si>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</si>
  <si>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</si>
  <si>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</si>
  <si>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</si>
  <si>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</si>
  <si>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</si>
  <si>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</si>
  <si>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</si>
  <si>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</si>
  <si>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</si>
  <si>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</si>
  <si>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</si>
  <si>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</si>
  <si>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</si>
  <si>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</si>
  <si>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</si>
  <si>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</si>
  <si>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</si>
  <si>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</si>
  <si>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</si>
  <si>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</si>
  <si>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</si>
  <si>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</si>
  <si>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</si>
  <si>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</si>
  <si>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</si>
  <si>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</si>
  <si>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</si>
  <si>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</si>
  <si>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</si>
  <si>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</si>
  <si>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</si>
  <si>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</si>
  <si>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</si>
  <si>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</si>
  <si>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</si>
  <si>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</si>
  <si>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</si>
  <si>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</si>
  <si>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</si>
  <si>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</si>
  <si>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</si>
  <si>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</si>
  <si>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</si>
  <si>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</si>
  <si>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</si>
  <si>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</si>
  <si>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</si>
  <si>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</si>
  <si>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</si>
  <si>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</si>
  <si>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</si>
  <si>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</si>
  <si>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</si>
  <si>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</si>
  <si>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</si>
  <si>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</si>
  <si>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</si>
  <si>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</si>
  <si>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</si>
  <si>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</si>
  <si>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</si>
  <si>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</si>
  <si>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</si>
  <si>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</si>
  <si>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</si>
  <si>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</si>
  <si>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</si>
  <si>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</si>
  <si>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</si>
  <si>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</si>
  <si>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</si>
  <si>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</si>
  <si>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</si>
  <si>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</si>
  <si>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</si>
  <si>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</si>
  <si>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</si>
  <si>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</si>
  <si>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</si>
  <si>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</si>
  <si>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</si>
  <si>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</si>
  <si>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</si>
  <si>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</si>
  <si>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</si>
  <si>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</si>
  <si>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</si>
  <si>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</si>
  <si>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</si>
  <si>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</si>
  <si>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</si>
  <si>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</si>
  <si>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</si>
  <si>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</si>
  <si>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</si>
  <si>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</si>
  <si>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</si>
  <si>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</si>
  <si>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</si>
  <si>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</si>
  <si>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</si>
  <si>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</si>
  <si>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</si>
  <si>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</si>
  <si>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</si>
  <si>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</si>
  <si>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</si>
  <si>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</si>
  <si>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</si>
  <si>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</si>
  <si>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</si>
  <si>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</si>
  <si>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</si>
  <si>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</si>
  <si>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</si>
  <si>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</si>
  <si>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</si>
  <si>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</si>
  <si>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</si>
  <si>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</si>
  <si>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</si>
  <si>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</si>
  <si>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</si>
  <si>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</si>
  <si>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</si>
  <si>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</si>
  <si>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</si>
  <si>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</si>
  <si>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</si>
  <si>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</si>
  <si>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</si>
  <si>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</si>
  <si>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</si>
  <si>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</si>
  <si>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</si>
  <si>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</si>
  <si>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</si>
  <si>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</si>
  <si>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</si>
  <si>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</si>
  <si>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</si>
  <si>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</si>
  <si>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</si>
  <si>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</si>
  <si>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</si>
  <si>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</si>
  <si>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</si>
  <si>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</si>
  <si>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</si>
  <si>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</si>
  <si>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</si>
  <si>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</si>
  <si>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</si>
  <si>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</si>
  <si>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</si>
  <si>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</si>
  <si>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</si>
  <si>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</si>
  <si>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</si>
  <si>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</si>
  <si>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</si>
  <si>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</si>
  <si>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</si>
  <si>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</si>
  <si>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</si>
  <si>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</si>
  <si>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</si>
  <si>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</si>
  <si>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</si>
  <si>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</si>
  <si>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</si>
  <si>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</si>
  <si>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</si>
  <si>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</si>
  <si>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</si>
  <si>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</si>
  <si>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</si>
  <si>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</si>
  <si>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</si>
  <si>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</si>
  <si>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</si>
  <si>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</si>
  <si>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</si>
  <si>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</si>
  <si>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</si>
  <si>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</si>
  <si>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</si>
  <si>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</si>
  <si>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</si>
  <si>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</si>
  <si>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</si>
  <si>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</si>
  <si>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</si>
  <si>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</si>
  <si>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</si>
  <si>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</si>
  <si>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</si>
  <si>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</si>
  <si>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</si>
  <si>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</si>
  <si>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</si>
  <si>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</si>
  <si>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</si>
  <si>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</si>
  <si>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</si>
  <si>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</si>
  <si>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</si>
  <si>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</si>
  <si>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</si>
  <si>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</si>
  <si>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</si>
  <si>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</si>
  <si>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</si>
  <si>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</si>
  <si>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</si>
  <si>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</si>
  <si>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</si>
  <si>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</si>
  <si>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</si>
  <si>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</si>
  <si>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</si>
  <si>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</si>
  <si>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</si>
  <si>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</si>
  <si>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</si>
  <si>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</si>
  <si>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</si>
  <si>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</si>
  <si>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</si>
  <si>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</si>
  <si>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</si>
  <si>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</si>
  <si>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</si>
  <si>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</si>
  <si>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</si>
  <si>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</si>
  <si>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</si>
  <si>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</si>
  <si>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</si>
  <si>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</si>
  <si>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</si>
  <si>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</si>
  <si>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</si>
  <si>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</si>
  <si>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</si>
  <si>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</si>
  <si>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</si>
  <si>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</si>
  <si>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</si>
  <si>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</si>
  <si>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</si>
  <si>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</si>
  <si>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</si>
  <si>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</si>
  <si>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</si>
  <si>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</si>
  <si>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</si>
  <si>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</si>
  <si>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</si>
  <si>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</si>
  <si>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</si>
  <si>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</si>
  <si>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</si>
  <si>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</si>
  <si>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</si>
  <si>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</si>
  <si>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</si>
  <si>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</si>
  <si>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</si>
  <si>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</si>
  <si>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</si>
  <si>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</si>
  <si>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</si>
  <si>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</si>
  <si>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</si>
  <si>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</si>
  <si>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</si>
  <si>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</si>
  <si>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</si>
  <si>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</si>
  <si>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</si>
  <si>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</si>
  <si>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</si>
  <si>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</si>
  <si>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</si>
  <si>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</si>
  <si>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</si>
  <si>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</si>
  <si>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</si>
  <si>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</si>
  <si>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</si>
  <si>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</si>
  <si>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</si>
  <si>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</si>
  <si>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</si>
  <si>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</si>
  <si>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</si>
  <si>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</si>
  <si>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</si>
  <si>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</si>
  <si>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</si>
  <si>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</si>
  <si>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</si>
  <si>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</si>
  <si>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</si>
  <si>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</si>
  <si>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</si>
  <si>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</si>
  <si>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</si>
  <si>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</si>
  <si>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</si>
  <si>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</si>
  <si>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</si>
  <si>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</si>
  <si>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</si>
  <si>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</si>
  <si>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</si>
  <si>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</si>
  <si>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</si>
  <si>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</si>
  <si>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</si>
  <si>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</si>
  <si>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</si>
  <si>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</si>
  <si>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</si>
  <si>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</si>
  <si>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</si>
  <si>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</si>
  <si>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</si>
  <si>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</si>
  <si>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</si>
  <si>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</si>
  <si>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</si>
  <si>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</si>
  <si>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</si>
  <si>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</si>
  <si>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</si>
  <si>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</si>
  <si>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</si>
  <si>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</si>
  <si>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</si>
  <si>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</si>
  <si>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</si>
  <si>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</si>
  <si>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</si>
  <si>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</si>
  <si>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</si>
  <si>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</si>
  <si>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</si>
  <si>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</si>
  <si>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</si>
  <si>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</si>
  <si>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</si>
  <si>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</si>
  <si>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</si>
  <si>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</si>
  <si>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</si>
  <si>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</si>
  <si>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</si>
  <si>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</si>
  <si>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</si>
  <si>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</si>
  <si>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</si>
  <si>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</si>
  <si>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</si>
  <si>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</si>
  <si>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</si>
  <si>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</si>
  <si>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</si>
  <si>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</si>
  <si>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</si>
  <si>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</si>
  <si>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</si>
  <si>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</si>
  <si>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</si>
  <si>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</si>
  <si>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</si>
  <si>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</si>
  <si>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</si>
  <si>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</si>
  <si>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</si>
  <si>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</si>
  <si>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</si>
  <si>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</si>
  <si>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</si>
  <si>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</si>
  <si>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</si>
  <si>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</si>
  <si>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</si>
  <si>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</si>
  <si>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</si>
  <si>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</si>
  <si>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</si>
  <si>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</si>
  <si>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</si>
  <si>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</si>
  <si>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</si>
  <si>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</si>
  <si>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</si>
  <si>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</si>
  <si>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</si>
  <si>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</si>
  <si>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</si>
  <si>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</si>
  <si>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</si>
  <si>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</si>
  <si>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</si>
  <si>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</si>
  <si>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</si>
  <si>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</si>
  <si>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</si>
  <si>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</si>
  <si>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</si>
  <si>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</si>
  <si>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</si>
  <si>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</si>
  <si>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</si>
  <si>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</si>
  <si>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</si>
  <si>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</si>
  <si>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</si>
  <si>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</si>
  <si>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</si>
  <si>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</si>
  <si>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</si>
  <si>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</si>
  <si>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</si>
  <si>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</si>
  <si>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</si>
  <si>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</si>
  <si>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</si>
  <si>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</si>
  <si>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</si>
  <si>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</si>
  <si>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</si>
  <si>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</si>
  <si>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</si>
  <si>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</si>
  <si>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</si>
  <si>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</si>
  <si>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</si>
  <si>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</si>
  <si>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</si>
  <si>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</si>
  <si>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</si>
  <si>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</si>
  <si>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</si>
  <si>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</si>
  <si>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</si>
  <si>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</si>
  <si>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</si>
  <si>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</si>
  <si>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</si>
  <si>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</si>
  <si>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</si>
  <si>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</si>
  <si>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</si>
  <si>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</si>
  <si>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</si>
  <si>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</si>
  <si>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</si>
  <si>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</si>
  <si>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</si>
  <si>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</si>
  <si>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</si>
  <si>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</si>
  <si>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</si>
  <si>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</si>
  <si>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</si>
  <si>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</si>
  <si>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</si>
  <si>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</si>
  <si>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</si>
  <si>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</si>
  <si>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</si>
  <si>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</si>
  <si>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</si>
  <si>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</si>
  <si>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</si>
  <si>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</si>
  <si>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</si>
  <si>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</si>
  <si>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</si>
  <si>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</si>
  <si>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</si>
  <si>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</si>
  <si>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</si>
  <si>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</si>
  <si>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</si>
  <si>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</si>
  <si>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</si>
  <si>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</si>
  <si>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</si>
  <si>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</si>
  <si>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</si>
  <si>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</si>
  <si>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</si>
  <si>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</si>
  <si>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</si>
  <si>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</si>
  <si>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</si>
  <si>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</si>
  <si>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</si>
  <si>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</si>
  <si>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</si>
  <si>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</si>
  <si>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</si>
  <si>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</si>
  <si>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</si>
  <si>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</si>
  <si>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</si>
  <si>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</si>
  <si>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</si>
  <si>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</si>
  <si>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</si>
  <si>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</si>
  <si>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</si>
  <si>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</si>
  <si>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</si>
  <si>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</si>
  <si>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</si>
  <si>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</si>
  <si>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</si>
  <si>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</si>
  <si>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</si>
  <si>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</si>
  <si>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</si>
  <si>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</si>
  <si>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</si>
  <si>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</si>
  <si>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</si>
  <si>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</si>
  <si>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</si>
  <si>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</si>
  <si>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</si>
  <si>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</si>
  <si>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</si>
  <si>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</si>
  <si>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</si>
  <si>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</si>
  <si>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</si>
  <si>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</si>
  <si>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</si>
  <si>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</si>
  <si>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</si>
  <si>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</si>
  <si>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</si>
  <si>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</si>
  <si>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</si>
  <si>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</si>
  <si>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</si>
  <si>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</si>
  <si>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</si>
  <si>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</si>
  <si>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</si>
  <si>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</si>
  <si>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</si>
  <si>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</si>
  <si>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</si>
  <si>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</si>
  <si>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</si>
  <si>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</si>
  <si>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</si>
  <si>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</si>
  <si>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</si>
  <si>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</si>
  <si>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</si>
  <si>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</si>
  <si>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</si>
  <si>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</si>
  <si>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</si>
  <si>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</si>
  <si>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</si>
  <si>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</si>
  <si>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</si>
  <si>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</si>
  <si>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</si>
  <si>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</si>
  <si>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</si>
  <si>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</si>
  <si>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</si>
  <si>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</si>
  <si>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</si>
  <si>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</si>
  <si>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</si>
  <si>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</si>
  <si>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</si>
  <si>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</si>
  <si>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</si>
  <si>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</si>
  <si>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</si>
  <si>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</si>
  <si>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</si>
  <si>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</si>
  <si>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</si>
  <si>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</si>
  <si>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</si>
  <si>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</si>
  <si>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</si>
  <si>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</si>
  <si>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</si>
  <si>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</si>
  <si>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</si>
  <si>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</si>
  <si>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</si>
  <si>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</si>
  <si>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</si>
  <si>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</si>
  <si>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</si>
  <si>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</si>
  <si>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</si>
  <si>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</si>
  <si>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</si>
  <si>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</si>
  <si>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</si>
  <si>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</si>
  <si>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</si>
  <si>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</si>
  <si>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</si>
  <si>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</si>
  <si>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</si>
  <si>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</si>
  <si>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</si>
  <si>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</si>
  <si>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</si>
  <si>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</si>
  <si>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</si>
  <si>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</si>
  <si>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</si>
  <si>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</si>
  <si>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</si>
  <si>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</si>
  <si>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</si>
  <si>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</si>
  <si>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</si>
  <si>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</si>
  <si>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</si>
  <si>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</si>
  <si>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</si>
  <si>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</si>
  <si>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</si>
  <si>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</si>
  <si>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</si>
  <si>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</si>
  <si>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</si>
  <si>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</si>
  <si>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</si>
  <si>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</si>
  <si>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</si>
  <si>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</si>
  <si>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</si>
  <si>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</si>
  <si>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</si>
  <si>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</si>
  <si>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</si>
  <si>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</si>
  <si>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</si>
  <si>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</si>
  <si>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</si>
  <si>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</si>
  <si>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</si>
  <si>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</si>
  <si>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</si>
  <si>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</si>
  <si>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</si>
  <si>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</si>
  <si>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</si>
  <si>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</si>
  <si>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</si>
  <si>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</si>
  <si>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</si>
  <si>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</si>
  <si>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</si>
  <si>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</si>
  <si>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</si>
  <si>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</si>
  <si>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</si>
  <si>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</si>
  <si>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</si>
  <si>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</si>
  <si>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</si>
  <si>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</si>
  <si>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</si>
  <si>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</si>
  <si>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</si>
  <si>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</si>
  <si>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</si>
  <si>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</si>
  <si>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</si>
  <si>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</si>
  <si>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</si>
  <si>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</si>
  <si>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</si>
  <si>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</si>
  <si>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</si>
  <si>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</si>
  <si>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</si>
  <si>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</si>
  <si>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</si>
  <si>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</si>
  <si>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</si>
  <si>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</si>
  <si>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</si>
  <si>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</si>
  <si>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</si>
  <si>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</si>
  <si>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</si>
  <si>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</si>
  <si>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</si>
  <si>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</si>
  <si>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</si>
  <si>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</si>
  <si>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</si>
  <si>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</si>
  <si>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</si>
  <si>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</si>
  <si>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</si>
  <si>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</si>
  <si>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</si>
  <si>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</si>
  <si>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</si>
  <si>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</si>
  <si>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</si>
  <si>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</si>
  <si>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</si>
  <si>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</si>
  <si>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</si>
  <si>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</si>
  <si>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</si>
  <si>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</si>
  <si>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</si>
  <si>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</si>
  <si>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</si>
  <si>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</si>
  <si>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</si>
  <si>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</si>
  <si>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</si>
  <si>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</si>
  <si>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</si>
  <si>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</si>
  <si>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</si>
  <si>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</si>
  <si>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</si>
  <si>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</si>
  <si>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</si>
  <si>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</si>
  <si>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</si>
  <si>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</si>
  <si>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</si>
  <si>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</si>
  <si>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</si>
  <si>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</si>
  <si>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</si>
  <si>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</si>
  <si>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</si>
  <si>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</si>
  <si>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</si>
  <si>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</si>
  <si>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</si>
  <si>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</si>
  <si>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</si>
  <si>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</si>
  <si>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</si>
  <si>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</si>
  <si>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</si>
  <si>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</si>
  <si>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</si>
  <si>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</si>
  <si>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</si>
  <si>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</si>
  <si>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</si>
  <si>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</si>
  <si>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</si>
  <si>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</si>
  <si>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</si>
  <si>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</si>
  <si>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</si>
  <si>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</si>
  <si>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</si>
  <si>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</si>
  <si>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</si>
  <si>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</si>
  <si>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</si>
  <si>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</si>
  <si>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</si>
  <si>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</si>
  <si>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</si>
  <si>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</si>
  <si>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</si>
  <si>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</si>
  <si>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</si>
  <si>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</si>
  <si>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</si>
  <si>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</si>
  <si>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</si>
  <si>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</si>
  <si>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</si>
  <si>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</si>
  <si>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</si>
  <si>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</si>
  <si>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</si>
  <si>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</si>
  <si>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</si>
  <si>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</si>
  <si>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</si>
  <si>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</si>
  <si>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</si>
  <si>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</si>
  <si>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</si>
  <si>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</si>
  <si>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</si>
  <si>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</si>
  <si>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</si>
  <si>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</si>
  <si>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</si>
  <si>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</si>
  <si>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</si>
  <si>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</si>
  <si>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</si>
  <si>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</si>
  <si>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</si>
  <si>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</si>
  <si>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</si>
  <si>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</si>
  <si>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</si>
  <si>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</si>
  <si>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</si>
  <si>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</si>
  <si>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</si>
  <si>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</si>
  <si>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</si>
  <si>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</si>
  <si>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</si>
  <si>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</si>
  <si>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</si>
  <si>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</si>
  <si>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</si>
  <si>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</si>
  <si>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</si>
  <si>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</si>
  <si>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</si>
  <si>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</si>
  <si>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</si>
  <si>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</si>
  <si>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</si>
  <si>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</si>
  <si>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</si>
  <si>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</si>
  <si>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</si>
  <si>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</si>
  <si>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</si>
  <si>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</si>
  <si>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</si>
  <si>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</si>
  <si>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</si>
  <si>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</si>
  <si>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</si>
  <si>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</si>
  <si>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</si>
  <si>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</si>
  <si>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</si>
  <si>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</si>
  <si>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</si>
  <si>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</si>
  <si>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</si>
  <si>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</si>
  <si>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</si>
  <si>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</si>
  <si>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</si>
  <si>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</si>
  <si>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</si>
  <si>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</si>
  <si>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</si>
  <si>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</si>
  <si>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</si>
  <si>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</si>
  <si>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</si>
  <si>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</si>
  <si>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</si>
  <si>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</si>
  <si>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</si>
  <si>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</si>
  <si>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</si>
  <si>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</si>
  <si>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</si>
  <si>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</si>
  <si>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</si>
  <si>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</si>
  <si>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</si>
  <si>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</si>
  <si>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</si>
  <si>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</si>
  <si>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</si>
  <si>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</si>
  <si>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</si>
  <si>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</si>
  <si>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</si>
  <si>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</si>
  <si>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</si>
  <si>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</si>
  <si>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</si>
  <si>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</si>
  <si>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</si>
  <si>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</si>
  <si>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</si>
  <si>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</si>
  <si>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</si>
  <si>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</si>
  <si>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</si>
  <si>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</si>
  <si>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</si>
  <si>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</si>
  <si>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</si>
  <si>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</si>
  <si>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</si>
  <si>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</si>
  <si>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</si>
  <si>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</si>
  <si>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</si>
  <si>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</si>
  <si>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</si>
  <si>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</si>
  <si>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</si>
  <si>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</si>
  <si>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</si>
  <si>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</si>
  <si>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</si>
  <si>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</si>
  <si>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</si>
  <si>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</si>
  <si>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</si>
  <si>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</si>
  <si>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</si>
  <si>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</si>
  <si>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</si>
  <si>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</si>
  <si>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</si>
  <si>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</si>
  <si>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</si>
  <si>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</si>
  <si>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</si>
  <si>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</si>
  <si>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</si>
  <si>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</si>
  <si>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</si>
  <si>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</si>
  <si>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</si>
  <si>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</si>
  <si>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</si>
  <si>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</si>
  <si>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</si>
  <si>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</si>
  <si>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</si>
  <si>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</si>
  <si>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</si>
  <si>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</si>
  <si>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</si>
  <si>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</si>
  <si>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</si>
  <si>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</si>
  <si>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</si>
  <si>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</si>
  <si>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</si>
  <si>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</si>
  <si>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</si>
  <si>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</si>
  <si>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</si>
  <si>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</si>
  <si>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</si>
  <si>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</si>
  <si>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</si>
  <si>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</si>
  <si>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</si>
  <si>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</si>
  <si>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</si>
  <si>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</si>
  <si>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</si>
  <si>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</si>
  <si>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</si>
  <si>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</si>
  <si>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</si>
  <si>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</si>
  <si>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</si>
  <si>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</si>
  <si>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</si>
  <si>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</si>
  <si>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</si>
  <si>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</si>
  <si>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</si>
  <si>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</si>
  <si>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</si>
  <si>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</si>
  <si>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</si>
  <si>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</si>
  <si>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</si>
  <si>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</si>
  <si>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</si>
  <si>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</si>
  <si>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</si>
  <si>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</si>
  <si>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</si>
  <si>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</si>
  <si>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</si>
  <si>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</si>
  <si>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</si>
  <si>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</si>
  <si>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</si>
  <si>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</si>
  <si>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</si>
  <si>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</si>
  <si>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</si>
  <si>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</si>
  <si>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</si>
  <si>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</si>
  <si>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</si>
  <si>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</si>
  <si>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</si>
  <si>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</si>
  <si>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</si>
  <si>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</si>
  <si>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</si>
  <si>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</si>
  <si>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</si>
  <si>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</si>
  <si>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</si>
  <si>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</si>
  <si>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</si>
  <si>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</si>
  <si>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</si>
  <si>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</si>
  <si>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</si>
  <si>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</si>
  <si>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</si>
  <si>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</si>
  <si>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</si>
  <si>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</si>
  <si>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</si>
  <si>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</si>
  <si>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</si>
  <si>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</si>
  <si>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</si>
  <si>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</si>
  <si>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</si>
  <si>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</si>
  <si>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</si>
  <si>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</si>
  <si>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</si>
  <si>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</si>
  <si>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</si>
  <si>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</si>
  <si>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</si>
  <si>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</si>
  <si>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</si>
  <si>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</si>
  <si>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</si>
  <si>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</si>
  <si>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</si>
  <si>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</si>
  <si>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</si>
  <si>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</si>
  <si>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</si>
  <si>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</si>
  <si>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</si>
  <si>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</si>
  <si>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</si>
  <si>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</si>
  <si>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</si>
  <si>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</si>
  <si>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</si>
  <si>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</si>
  <si>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</si>
  <si>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</si>
  <si>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</si>
  <si>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</si>
  <si>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</si>
  <si>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</si>
  <si>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</si>
  <si>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</si>
  <si>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</si>
  <si>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</si>
  <si>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</si>
  <si>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</si>
  <si>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</si>
  <si>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</si>
  <si>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</si>
  <si>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</si>
  <si>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</si>
  <si>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</si>
  <si>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</si>
  <si>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</si>
  <si>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</si>
  <si>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</si>
  <si>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</si>
  <si>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</si>
  <si>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</si>
  <si>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</si>
  <si>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</si>
  <si>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</si>
  <si>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</si>
  <si>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</si>
  <si>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</si>
  <si>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</si>
  <si>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</si>
  <si>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</si>
  <si>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</si>
  <si>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</si>
  <si>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</si>
  <si>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</si>
  <si>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</si>
  <si>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</si>
  <si>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</si>
  <si>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</si>
  <si>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</si>
  <si>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</si>
  <si>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</si>
  <si>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</si>
  <si>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</si>
  <si>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</si>
  <si>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</si>
  <si>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</si>
  <si>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</si>
  <si>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</si>
  <si>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</si>
  <si>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</si>
  <si>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</si>
  <si>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</si>
  <si>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</si>
  <si>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</si>
  <si>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</si>
  <si>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</si>
  <si>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</si>
  <si>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</si>
  <si>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</si>
  <si>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</si>
  <si>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</si>
  <si>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</si>
  <si>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</si>
  <si>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</si>
  <si>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</si>
  <si>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</si>
  <si>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</si>
  <si>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</si>
  <si>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</si>
  <si>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</si>
  <si>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</si>
  <si>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</si>
  <si>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</si>
  <si>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</si>
  <si>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</si>
  <si>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</si>
  <si>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</si>
  <si>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</si>
  <si>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</si>
  <si>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</si>
  <si>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</si>
  <si>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</si>
  <si>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</si>
  <si>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</si>
  <si>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</si>
  <si>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</si>
  <si>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</si>
  <si>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</si>
  <si>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</si>
  <si>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</si>
  <si>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</si>
  <si>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</si>
  <si>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</si>
  <si>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</si>
  <si>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</si>
  <si>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</si>
  <si>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</si>
  <si>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</si>
  <si>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</si>
  <si>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</si>
  <si>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</si>
  <si>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</si>
  <si>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</si>
  <si>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</si>
  <si>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</si>
  <si>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</si>
  <si>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</si>
  <si>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</si>
  <si>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</si>
  <si>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</si>
  <si>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</si>
  <si>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</si>
  <si>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</si>
  <si>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</si>
  <si>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</si>
  <si>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</si>
  <si>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</si>
  <si>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</si>
  <si>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</si>
  <si>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</si>
  <si>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</si>
  <si>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</si>
  <si>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</si>
  <si>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</si>
  <si>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</si>
  <si>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</si>
  <si>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</si>
  <si>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</si>
  <si>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</si>
  <si>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</si>
  <si>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</si>
  <si>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</si>
  <si>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</si>
  <si>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</si>
  <si>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</si>
  <si>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</si>
  <si>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</si>
  <si>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</si>
  <si>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</si>
  <si>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</si>
  <si>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</si>
  <si>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</si>
  <si>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</si>
  <si>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</si>
  <si>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</si>
  <si>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</si>
  <si>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</si>
  <si>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</si>
  <si>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</si>
  <si>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</si>
  <si>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</si>
  <si>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</si>
  <si>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</si>
  <si>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</si>
  <si>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</si>
  <si>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</si>
  <si>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</si>
  <si>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</si>
  <si>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</si>
  <si>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</si>
  <si>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</si>
  <si>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</si>
  <si>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</si>
  <si>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</si>
  <si>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</si>
  <si>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</si>
  <si>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</si>
  <si>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</si>
  <si>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</si>
  <si>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</si>
  <si>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</si>
  <si>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</si>
  <si>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</si>
  <si>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</si>
  <si>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</si>
  <si>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</si>
  <si>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</si>
  <si>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</si>
  <si>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</si>
  <si>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</si>
  <si>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</si>
  <si>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</si>
  <si>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</si>
  <si>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</si>
  <si>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</si>
  <si>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</si>
  <si>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</si>
  <si>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</si>
  <si>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</si>
  <si>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</si>
  <si>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</si>
  <si>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</si>
  <si>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</si>
  <si>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</si>
  <si>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</si>
  <si>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</si>
  <si>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</si>
  <si>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</si>
  <si>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</si>
  <si>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</si>
  <si>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</si>
  <si>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</si>
  <si>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</si>
  <si>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</si>
  <si>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</si>
  <si>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</si>
  <si>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</si>
  <si>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</si>
  <si>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</si>
  <si>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</si>
  <si>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</si>
  <si>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</si>
  <si>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</si>
  <si>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</si>
  <si>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</si>
  <si>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</si>
  <si>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</si>
  <si>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</si>
  <si>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</si>
  <si>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</si>
  <si>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</si>
  <si>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</si>
  <si>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</si>
  <si>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</si>
  <si>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</si>
  <si>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</si>
  <si>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</si>
  <si>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</si>
  <si>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</si>
  <si>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</si>
  <si>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</si>
  <si>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</si>
  <si>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</si>
  <si>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</si>
  <si>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</si>
  <si>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</si>
  <si>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</si>
  <si>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</si>
  <si>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</si>
  <si>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</si>
  <si>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</si>
  <si>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</si>
  <si>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</si>
  <si>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</si>
  <si>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</si>
  <si>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</si>
  <si>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</si>
  <si>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</si>
  <si>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</si>
  <si>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</si>
  <si>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</si>
  <si>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</si>
  <si>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</si>
  <si>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</si>
  <si>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</si>
  <si>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</si>
  <si>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</si>
  <si>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</si>
  <si>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</si>
  <si>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</si>
  <si>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</si>
  <si>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</si>
  <si>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</si>
  <si>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</si>
  <si>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</si>
  <si>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</si>
  <si>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</si>
  <si>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</si>
  <si>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</si>
  <si>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</si>
  <si>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</si>
  <si>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</si>
  <si>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</si>
  <si>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</si>
  <si>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</si>
  <si>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</si>
  <si>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</si>
  <si>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</si>
  <si>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</si>
  <si>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</si>
  <si>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</si>
  <si>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</si>
  <si>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</si>
  <si>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</si>
  <si>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</si>
  <si>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</si>
  <si>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</si>
  <si>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</si>
  <si>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</si>
  <si>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</si>
  <si>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</si>
  <si>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</si>
  <si>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</si>
  <si>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</si>
  <si>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</si>
  <si>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</si>
  <si>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</si>
  <si>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</si>
  <si>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</si>
  <si>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</si>
  <si>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</si>
  <si>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</si>
  <si>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</si>
  <si>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</si>
  <si>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</si>
  <si>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</si>
  <si>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</si>
  <si>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</si>
  <si>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</si>
  <si>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</si>
  <si>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</si>
  <si>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</si>
  <si>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</si>
  <si>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</si>
  <si>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</si>
  <si>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</si>
  <si>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</si>
  <si>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</si>
  <si>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</si>
  <si>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</si>
  <si>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</si>
  <si>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</si>
  <si>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</si>
  <si>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</si>
  <si>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</si>
  <si>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</si>
  <si>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</si>
  <si>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</si>
  <si>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</si>
  <si>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</si>
  <si>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</si>
  <si>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</si>
  <si>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</si>
  <si>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</si>
  <si>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</si>
  <si>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</si>
  <si>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</si>
  <si>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</si>
  <si>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</si>
  <si>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</si>
  <si>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</si>
  <si>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</si>
  <si>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</si>
  <si>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</si>
  <si>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</si>
  <si>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</si>
  <si>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</si>
  <si>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</si>
  <si>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</si>
  <si>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</si>
  <si>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</si>
  <si>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</si>
  <si>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</si>
  <si>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</si>
  <si>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</si>
  <si>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</si>
  <si>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</si>
  <si>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</si>
  <si>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</si>
  <si>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</si>
  <si>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</si>
  <si>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</si>
  <si>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</si>
  <si>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</si>
  <si>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</si>
  <si>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</si>
  <si>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</si>
  <si>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</si>
  <si>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</si>
  <si>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</si>
  <si>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</si>
  <si>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</si>
  <si>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</si>
  <si>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</si>
  <si>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</si>
  <si>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</si>
  <si>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</si>
  <si>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</si>
  <si>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</si>
  <si>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</si>
  <si>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</si>
  <si>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</si>
  <si>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</si>
  <si>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</si>
  <si>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</si>
  <si>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</si>
  <si>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</si>
  <si>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</si>
  <si>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</si>
  <si>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</si>
  <si>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</si>
  <si>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</si>
  <si>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</si>
  <si>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</si>
  <si>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</si>
  <si>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</si>
  <si>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</si>
  <si>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</si>
  <si>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</si>
  <si>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</si>
  <si>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</si>
  <si>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</si>
  <si>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</si>
  <si>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</si>
  <si>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</si>
  <si>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</si>
  <si>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</si>
  <si>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</si>
  <si>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</si>
  <si>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</si>
  <si>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</si>
  <si>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</si>
  <si>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</si>
  <si>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</si>
  <si>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</si>
  <si>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</si>
  <si>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</si>
  <si>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</si>
  <si>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</si>
  <si>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</si>
  <si>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</si>
  <si>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</si>
  <si>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</si>
  <si>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</si>
  <si>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</si>
  <si>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</si>
  <si>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</si>
  <si>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</si>
  <si>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</si>
  <si>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</si>
  <si>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</si>
  <si>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</si>
  <si>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</si>
  <si>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</si>
  <si>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</si>
  <si>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</si>
  <si>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</si>
  <si>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</si>
  <si>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</si>
  <si>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</si>
  <si>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</si>
  <si>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</si>
  <si>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</si>
  <si>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</si>
  <si>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</si>
  <si>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</si>
  <si>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</si>
  <si>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</si>
  <si>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</si>
  <si>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</si>
  <si>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</si>
  <si>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</si>
  <si>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</si>
  <si>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</si>
  <si>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</si>
  <si>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</si>
  <si>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</si>
  <si>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</si>
  <si>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</si>
  <si>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</si>
  <si>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</si>
  <si>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</si>
  <si>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</si>
  <si>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</si>
  <si>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</si>
  <si>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</si>
  <si>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</si>
  <si>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</si>
  <si>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</si>
  <si>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</si>
  <si>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</si>
  <si>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</si>
  <si>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</si>
  <si>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</si>
  <si>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</si>
  <si>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</si>
  <si>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</si>
  <si>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</si>
  <si>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</si>
  <si>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</si>
  <si>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</si>
  <si>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</si>
  <si>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</si>
  <si>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</si>
  <si>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</si>
  <si>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</si>
  <si>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</si>
  <si>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</si>
  <si>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</si>
  <si>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</si>
  <si>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</si>
  <si>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</si>
  <si>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</si>
  <si>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</si>
  <si>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</si>
  <si>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</si>
  <si>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</si>
  <si>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</si>
  <si>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</si>
  <si>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</si>
  <si>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</si>
  <si>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</si>
  <si>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</si>
  <si>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</si>
  <si>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</si>
  <si>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</si>
  <si>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</si>
  <si>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</si>
  <si>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</si>
  <si>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</si>
  <si>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</si>
  <si>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</si>
  <si>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</si>
  <si>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</si>
  <si>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</si>
  <si>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</si>
  <si>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</si>
  <si>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</si>
  <si>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</si>
  <si>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</si>
  <si>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</si>
  <si>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</si>
  <si>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</si>
  <si>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</si>
  <si>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</si>
  <si>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</si>
  <si>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</si>
  <si>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</si>
  <si>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</si>
  <si>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</si>
  <si>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</si>
  <si>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</si>
  <si>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</si>
  <si>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</si>
  <si>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</si>
  <si>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</si>
  <si>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</si>
  <si>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</si>
  <si>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</si>
  <si>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</si>
  <si>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</si>
  <si>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</si>
  <si>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</si>
  <si>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</si>
  <si>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</si>
  <si>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</si>
  <si>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</si>
  <si>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</si>
  <si>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</si>
  <si>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</si>
  <si>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</si>
  <si>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</si>
  <si>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</si>
  <si>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</si>
  <si>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</si>
  <si>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</si>
  <si>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</si>
  <si>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</si>
  <si>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</si>
  <si>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</si>
  <si>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</si>
  <si>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</si>
  <si>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</si>
  <si>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</si>
  <si>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</si>
  <si>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</si>
  <si>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</si>
  <si>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</si>
  <si>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</si>
  <si>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</si>
  <si>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</si>
  <si>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</si>
  <si>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</si>
  <si>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</si>
  <si>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</si>
  <si>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</si>
  <si>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</si>
  <si>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</si>
  <si>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</si>
  <si>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</si>
  <si>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</si>
  <si>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</si>
  <si>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</si>
  <si>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</si>
  <si>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</si>
  <si>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</si>
  <si>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</si>
  <si>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</si>
  <si>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</si>
  <si>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</si>
  <si>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</si>
  <si>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</si>
  <si>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</si>
  <si>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</si>
  <si>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</si>
  <si>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</si>
  <si>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</si>
  <si>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</si>
  <si>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</si>
  <si>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</si>
  <si>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</si>
  <si>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</si>
  <si>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</si>
  <si>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</si>
  <si>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</si>
  <si>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</si>
  <si>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</si>
  <si>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</si>
  <si>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</si>
  <si>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</si>
  <si>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</si>
  <si>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</si>
  <si>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</si>
  <si>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</si>
  <si>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</si>
  <si>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</si>
  <si>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</si>
  <si>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</si>
  <si>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</si>
  <si>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</si>
  <si>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</si>
  <si>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</si>
  <si>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</si>
  <si>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</si>
  <si>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</si>
  <si>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</si>
  <si>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</si>
  <si>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</si>
  <si>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</si>
  <si>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</si>
  <si>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</si>
  <si>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</si>
  <si>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</si>
  <si>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</si>
  <si>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</si>
  <si>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</si>
  <si>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</si>
  <si>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</si>
  <si>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</si>
  <si>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</si>
  <si>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</si>
  <si>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</si>
  <si>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</si>
  <si>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</si>
  <si>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</si>
  <si>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</si>
  <si>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</si>
  <si>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</si>
  <si>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</si>
  <si>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</si>
  <si>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</si>
  <si>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</si>
  <si>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</si>
  <si>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</si>
  <si>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</si>
  <si>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</si>
  <si>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</si>
  <si>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</si>
  <si>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</si>
  <si>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</si>
  <si>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</si>
  <si>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</si>
  <si>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</si>
  <si>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</si>
  <si>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</si>
  <si>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</si>
  <si>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</si>
  <si>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</si>
  <si>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</si>
  <si>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</si>
  <si>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</si>
  <si>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</si>
  <si>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</si>
  <si>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</si>
  <si>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</si>
  <si>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</si>
  <si>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</si>
  <si>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</si>
  <si>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</si>
  <si>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</si>
  <si>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</si>
  <si>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</si>
  <si>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</si>
  <si>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</si>
  <si>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</si>
  <si>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</si>
  <si>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</si>
  <si>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</si>
  <si>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</si>
  <si>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</si>
  <si>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</si>
  <si>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</si>
  <si>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</si>
  <si>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</si>
  <si>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</si>
  <si>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</si>
  <si>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</si>
  <si>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</si>
  <si>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</si>
  <si>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</si>
  <si>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</si>
  <si>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</si>
  <si>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</si>
  <si>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</si>
  <si>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</si>
  <si>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</si>
  <si>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</si>
  <si>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</si>
  <si>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</si>
  <si>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</si>
  <si>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</si>
  <si>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</si>
  <si>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</si>
  <si>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</si>
  <si>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</si>
  <si>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</si>
  <si>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</si>
  <si>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</si>
  <si>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</si>
  <si>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</si>
  <si>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</si>
  <si>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</si>
  <si>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</si>
  <si>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</si>
  <si>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</si>
  <si>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</si>
  <si>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</si>
  <si>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</si>
  <si>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</si>
  <si>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</si>
  <si>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</si>
  <si>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</si>
  <si>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</si>
  <si>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</si>
  <si>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</si>
  <si>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</si>
  <si>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</si>
  <si>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</si>
  <si>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</si>
  <si>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</si>
  <si>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</si>
  <si>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</si>
  <si>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</si>
  <si>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</si>
  <si>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</si>
  <si>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</si>
  <si>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</si>
  <si>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</si>
  <si>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</si>
  <si>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</si>
  <si>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</si>
  <si>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</si>
  <si>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</si>
  <si>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</si>
  <si>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</si>
  <si>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</si>
  <si>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</si>
  <si>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</si>
  <si>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</si>
  <si>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</si>
  <si>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</si>
  <si>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</si>
  <si>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</si>
  <si>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</si>
  <si>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</si>
  <si>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</si>
  <si>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</si>
  <si>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</si>
  <si>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</si>
  <si>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</si>
  <si>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</si>
  <si>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</si>
  <si>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</si>
  <si>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</si>
  <si>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</si>
  <si>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</si>
  <si>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</si>
  <si>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</si>
  <si>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</si>
  <si>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</si>
  <si>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</si>
  <si>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</si>
  <si>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</si>
  <si>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</si>
  <si>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</si>
  <si>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</si>
  <si>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</si>
  <si>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</si>
  <si>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</si>
  <si>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</si>
  <si>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</si>
  <si>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</si>
  <si>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</si>
  <si>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</si>
  <si>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</si>
  <si>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</si>
  <si>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</si>
  <si>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</si>
  <si>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</si>
  <si>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</si>
  <si>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</si>
  <si>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</si>
  <si>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</si>
  <si>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</si>
  <si>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</si>
  <si>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</si>
  <si>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</si>
  <si>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</si>
  <si>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</si>
  <si>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</si>
  <si>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</si>
  <si>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</si>
  <si>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</si>
  <si>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</si>
  <si>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</si>
  <si>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</si>
  <si>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</si>
  <si>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</si>
  <si>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</si>
  <si>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</si>
  <si>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</si>
  <si>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</si>
  <si>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</si>
  <si>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</si>
  <si>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</si>
  <si>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</si>
  <si>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</si>
  <si>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</si>
  <si>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</si>
  <si>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</si>
  <si>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</si>
  <si>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</si>
  <si>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</si>
  <si>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</si>
  <si>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</si>
  <si>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</si>
  <si>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</si>
  <si>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</si>
  <si>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</si>
  <si>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</si>
  <si>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</si>
  <si>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</si>
  <si>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</si>
  <si>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</si>
  <si>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</si>
  <si>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</si>
  <si>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</si>
  <si>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</si>
  <si>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</si>
  <si>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</si>
  <si>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</si>
  <si>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</si>
  <si>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</si>
  <si>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</si>
  <si>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</si>
  <si>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</si>
  <si>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</si>
  <si>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</si>
  <si>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</si>
  <si>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</si>
  <si>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</si>
  <si>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</si>
  <si>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</si>
  <si>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</si>
  <si>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</si>
  <si>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</si>
  <si>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</si>
  <si>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</si>
  <si>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</si>
  <si>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</si>
  <si>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</si>
  <si>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</si>
  <si>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</si>
  <si>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</si>
  <si>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</si>
  <si>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</si>
  <si>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</si>
  <si>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</si>
  <si>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</si>
  <si>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</si>
  <si>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</si>
  <si>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</si>
  <si>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</si>
  <si>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</si>
  <si>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</si>
  <si>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</si>
  <si>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</si>
  <si>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</si>
  <si>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</si>
  <si>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</si>
  <si>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</si>
  <si>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</si>
  <si>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</si>
  <si>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</si>
  <si>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</si>
  <si>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</si>
  <si>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</si>
  <si>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</si>
  <si>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</si>
  <si>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</si>
  <si>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</si>
  <si>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</si>
  <si>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</si>
  <si>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</si>
  <si>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</si>
  <si>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</si>
  <si>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</si>
  <si>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</si>
  <si>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</si>
  <si>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</si>
  <si>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</si>
  <si>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</si>
  <si>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</si>
  <si>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</si>
  <si>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</si>
  <si>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</si>
  <si>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</si>
  <si>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</si>
  <si>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</si>
  <si>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</si>
  <si>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</si>
  <si>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</si>
  <si>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</si>
  <si>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</si>
  <si>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</si>
  <si>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</si>
  <si>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</si>
  <si>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</si>
  <si>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</si>
  <si>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</si>
  <si>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</si>
  <si>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</si>
  <si>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</si>
  <si>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</si>
  <si>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</si>
  <si>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</si>
  <si>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</si>
  <si>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</si>
  <si>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</si>
  <si>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</si>
  <si>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</si>
  <si>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</si>
  <si>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</si>
  <si>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</si>
  <si>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</si>
  <si>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</si>
  <si>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</si>
  <si>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</si>
  <si>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</si>
  <si>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</si>
  <si>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</si>
  <si>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</si>
  <si>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</si>
  <si>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</si>
  <si>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</si>
  <si>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</si>
  <si>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</si>
  <si>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</si>
  <si>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</si>
  <si>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</si>
  <si>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</si>
  <si>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</si>
  <si>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</si>
  <si>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</si>
  <si>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</si>
  <si>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</si>
  <si>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</si>
  <si>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</si>
  <si>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</si>
  <si>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</si>
  <si>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</si>
  <si>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</si>
  <si>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</si>
  <si>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</si>
  <si>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</si>
  <si>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</si>
  <si>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</si>
  <si>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</si>
  <si>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</si>
  <si>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</si>
  <si>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</si>
  <si>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</si>
  <si>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</si>
  <si>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</si>
  <si>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</si>
  <si>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</si>
  <si>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</si>
  <si>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</si>
  <si>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</si>
  <si>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</si>
  <si>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</si>
  <si>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</si>
  <si>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</si>
  <si>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</si>
  <si>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</si>
  <si>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</si>
  <si>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</si>
  <si>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</si>
  <si>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</si>
  <si>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</si>
  <si>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</si>
  <si>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</si>
  <si>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</si>
  <si>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</si>
  <si>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</si>
  <si>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</si>
  <si>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</si>
  <si>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</si>
  <si>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</si>
  <si>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</si>
  <si>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</si>
  <si>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</si>
  <si>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</si>
  <si>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</si>
  <si>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</si>
  <si>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</si>
  <si>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</si>
  <si>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</si>
  <si>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</si>
  <si>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</si>
  <si>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</si>
  <si>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</si>
  <si>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</si>
  <si>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</si>
  <si>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</si>
  <si>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</si>
  <si>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</si>
  <si>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</si>
  <si>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</si>
  <si>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</si>
  <si>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</si>
  <si>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</si>
  <si>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</si>
  <si>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</si>
  <si>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</si>
  <si>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</si>
  <si>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</si>
  <si>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</si>
  <si>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</si>
  <si>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</si>
  <si>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</si>
  <si>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</si>
  <si>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</si>
  <si>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</si>
  <si>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</si>
  <si>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</si>
  <si>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</si>
  <si>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</si>
  <si>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</si>
  <si>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</si>
  <si>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</si>
  <si>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</si>
  <si>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</si>
  <si>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</si>
  <si>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</si>
  <si>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</si>
  <si>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</si>
  <si>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</si>
  <si>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</si>
  <si>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</si>
  <si>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</si>
  <si>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</si>
  <si>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</si>
  <si>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</si>
  <si>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</si>
  <si>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</si>
  <si>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</si>
  <si>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</si>
  <si>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</si>
  <si>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</si>
  <si>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</si>
  <si>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</si>
  <si>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</si>
  <si>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</si>
  <si>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</si>
  <si>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</si>
  <si>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</si>
  <si>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</si>
  <si>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</si>
  <si>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</si>
  <si>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</si>
  <si>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</si>
  <si>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</si>
  <si>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</si>
  <si>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</si>
  <si>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</si>
  <si>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</si>
  <si>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</si>
  <si>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</si>
  <si>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</si>
  <si>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</si>
  <si>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</si>
  <si>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</si>
  <si>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</si>
  <si>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</si>
  <si>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</si>
  <si>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</si>
  <si>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</si>
  <si>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</si>
  <si>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</si>
  <si>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</si>
  <si>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</si>
  <si>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</si>
  <si>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</si>
  <si>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</si>
  <si>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</si>
  <si>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</si>
  <si>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</si>
  <si>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</si>
  <si>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</si>
  <si>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</si>
  <si>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</si>
  <si>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</si>
  <si>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</si>
  <si>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</si>
  <si>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</si>
  <si>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</si>
  <si>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</si>
  <si>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</si>
  <si>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</si>
  <si>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</si>
  <si>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</si>
  <si>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</si>
  <si>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</si>
  <si>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</si>
  <si>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</si>
  <si>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</si>
  <si>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</si>
  <si>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</si>
  <si>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</si>
  <si>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</si>
  <si>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</si>
  <si>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</si>
  <si>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</si>
  <si>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</si>
  <si>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</si>
  <si>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</si>
  <si>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</si>
  <si>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</si>
  <si>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</si>
  <si>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</si>
  <si>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</si>
  <si>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</si>
  <si>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</si>
  <si>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</si>
  <si>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</si>
  <si>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</si>
  <si>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</si>
  <si>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</si>
  <si>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</si>
  <si>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</si>
  <si>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</si>
  <si>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</si>
  <si>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</si>
  <si>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</si>
  <si>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</si>
  <si>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</si>
  <si>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</si>
  <si>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</si>
  <si>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</si>
  <si>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</si>
  <si>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</si>
  <si>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</si>
  <si>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</si>
  <si>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</si>
  <si>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</si>
  <si>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</si>
  <si>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</si>
  <si>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</si>
  <si>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</si>
  <si>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</si>
  <si>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</si>
  <si>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</si>
  <si>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</si>
  <si>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</si>
  <si>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</si>
  <si>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</si>
  <si>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</si>
  <si>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</si>
  <si>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</si>
  <si>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</si>
  <si>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</si>
  <si>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</si>
  <si>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</si>
  <si>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</si>
  <si>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</si>
  <si>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</si>
  <si>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</si>
  <si>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</si>
  <si>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</si>
  <si>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</si>
  <si>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</si>
  <si>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</si>
  <si>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</si>
  <si>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</si>
  <si>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</si>
  <si>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</si>
  <si>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</si>
  <si>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</si>
  <si>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</si>
  <si>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</si>
  <si>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</si>
  <si>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</si>
  <si>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</si>
  <si>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</si>
  <si>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</si>
  <si>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</si>
  <si>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</si>
  <si>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</si>
  <si>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</si>
  <si>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</si>
  <si>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</si>
  <si>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</si>
  <si>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</si>
  <si>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</si>
  <si>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</si>
  <si>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</si>
  <si>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</si>
  <si>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</si>
  <si>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</si>
  <si>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</si>
  <si>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</si>
  <si>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</si>
  <si>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</si>
  <si>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</si>
  <si>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</si>
  <si>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</si>
  <si>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</si>
  <si>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</si>
  <si>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</si>
  <si>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</si>
  <si>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</si>
  <si>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</si>
  <si>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</si>
  <si>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</si>
  <si>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</si>
  <si>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</si>
  <si>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</si>
  <si>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</si>
  <si>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</si>
  <si>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</si>
  <si>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</si>
  <si>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</si>
  <si>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</si>
  <si>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</si>
  <si>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</si>
  <si>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</si>
  <si>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</si>
  <si>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</si>
  <si>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</si>
  <si>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</si>
  <si>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</si>
  <si>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</si>
  <si>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</si>
  <si>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</si>
  <si>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</si>
  <si>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</si>
  <si>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</si>
  <si>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</si>
  <si>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</si>
  <si>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</si>
  <si>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</si>
  <si>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</si>
  <si>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</si>
  <si>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</si>
  <si>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</si>
  <si>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</si>
  <si>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</si>
  <si>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</si>
  <si>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</si>
  <si>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</si>
  <si>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</si>
  <si>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</si>
  <si>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</si>
  <si>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</si>
  <si>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</si>
  <si>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</si>
  <si>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</si>
  <si>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</si>
  <si>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</si>
  <si>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</si>
  <si>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</si>
  <si>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</si>
  <si>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</si>
  <si>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</si>
  <si>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</si>
  <si>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</si>
  <si>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</si>
  <si>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</si>
  <si>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</si>
  <si>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</si>
  <si>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</si>
  <si>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</si>
  <si>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</si>
  <si>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</si>
  <si>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</si>
  <si>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</si>
  <si>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</si>
  <si>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</si>
  <si>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</si>
  <si>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</si>
  <si>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</si>
  <si>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</si>
  <si>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</si>
  <si>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</si>
  <si>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</si>
  <si>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</si>
  <si>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</si>
  <si>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</si>
  <si>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</si>
  <si>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</si>
  <si>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</si>
  <si>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</si>
  <si>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</si>
  <si>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</si>
  <si>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</si>
  <si>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</si>
  <si>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</si>
  <si>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</si>
  <si>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</si>
  <si>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</si>
  <si>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</si>
  <si>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</si>
  <si>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</si>
  <si>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</si>
  <si>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</si>
  <si>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</si>
  <si>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</si>
  <si>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</si>
  <si>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</si>
  <si>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</si>
  <si>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</si>
  <si>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</si>
  <si>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</si>
  <si>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</si>
  <si>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</si>
  <si>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</si>
  <si>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</si>
  <si>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</si>
  <si>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</si>
  <si>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</si>
  <si>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</si>
  <si>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</si>
  <si>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</si>
  <si>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</si>
  <si>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</si>
  <si>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</si>
  <si>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</si>
  <si>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</si>
  <si>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</si>
  <si>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</si>
  <si>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</si>
  <si>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</si>
  <si>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</si>
  <si>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</si>
  <si>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</si>
  <si>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</si>
  <si>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</si>
  <si>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</si>
  <si>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</si>
  <si>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</si>
  <si>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</si>
  <si>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</si>
  <si>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</si>
  <si>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</si>
  <si>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</si>
  <si>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</si>
  <si>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</si>
  <si>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</si>
  <si>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</si>
  <si>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</si>
  <si>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</si>
  <si>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</si>
  <si>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</si>
  <si>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</si>
  <si>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</si>
  <si>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</si>
  <si>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</si>
  <si>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</si>
  <si>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</si>
  <si>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</si>
  <si>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</si>
  <si>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</si>
  <si>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</si>
  <si>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</si>
  <si>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</si>
  <si>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</si>
  <si>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</si>
  <si>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</si>
  <si>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</si>
  <si>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</si>
  <si>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</si>
  <si>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</si>
  <si>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</si>
  <si>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</si>
  <si>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</si>
  <si>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</si>
  <si>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</si>
  <si>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</si>
  <si>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</si>
  <si>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</si>
  <si>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</si>
  <si>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</si>
  <si>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</si>
  <si>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</si>
  <si>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</si>
  <si>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</si>
  <si>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</si>
  <si>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</si>
  <si>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</si>
  <si>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</si>
  <si>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</si>
  <si>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</si>
  <si>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</si>
  <si>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</si>
  <si>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</si>
  <si>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</si>
  <si>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</si>
  <si>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</si>
  <si>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</si>
  <si>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</si>
  <si>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</si>
  <si>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</si>
  <si>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</si>
  <si>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</si>
  <si>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</si>
  <si>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</si>
  <si>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</si>
  <si>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</si>
  <si>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</si>
  <si>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</si>
  <si>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</si>
  <si>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</si>
  <si>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</si>
  <si>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</si>
  <si>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</si>
  <si>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</si>
  <si>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</si>
  <si>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</si>
  <si>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</si>
  <si>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</si>
  <si>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</si>
  <si>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</si>
  <si>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</si>
  <si>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</si>
  <si>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</si>
  <si>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</si>
  <si>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</si>
  <si>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</si>
  <si>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</si>
  <si>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</si>
  <si>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</si>
  <si>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</si>
  <si>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</si>
  <si>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</si>
  <si>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</si>
  <si>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</si>
  <si>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</si>
  <si>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</si>
  <si>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</si>
  <si>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</si>
  <si>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</si>
  <si>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</si>
  <si>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</si>
  <si>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</si>
  <si>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</si>
  <si>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</si>
  <si>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</si>
  <si>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</si>
  <si>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</si>
  <si>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</si>
  <si>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</si>
  <si>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</si>
  <si>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</si>
  <si>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</si>
  <si>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</si>
  <si>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</si>
  <si>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</si>
  <si>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</si>
  <si>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</si>
  <si>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</si>
  <si>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</si>
  <si>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</si>
  <si>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</si>
  <si>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</si>
  <si>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</si>
  <si>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</si>
  <si>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</si>
  <si>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</si>
  <si>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</si>
  <si>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</si>
  <si>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</si>
  <si>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</si>
  <si>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</si>
  <si>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</si>
  <si>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</si>
  <si>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</si>
  <si>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</si>
  <si>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</si>
  <si>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</si>
  <si>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</si>
  <si>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</si>
  <si>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</si>
  <si>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</si>
  <si>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</si>
  <si>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</si>
  <si>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</si>
  <si>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</si>
  <si>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</si>
  <si>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</si>
  <si>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</si>
  <si>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</si>
  <si>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</si>
  <si>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</si>
  <si>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</si>
  <si>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</si>
  <si>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</si>
  <si>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</si>
  <si>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</si>
  <si>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</si>
  <si>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</si>
  <si>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</si>
  <si>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</si>
  <si>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</si>
  <si>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</si>
  <si>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</si>
  <si>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</si>
  <si>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</si>
  <si>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</si>
  <si>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</si>
  <si>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</si>
  <si>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</si>
  <si>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</si>
  <si>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</si>
  <si>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</si>
  <si>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</si>
  <si>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</si>
  <si>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</si>
  <si>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</si>
  <si>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</si>
  <si>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</si>
  <si>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</si>
  <si>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</si>
  <si>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</si>
  <si>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</si>
  <si>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</si>
  <si>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</si>
  <si>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</si>
  <si>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</si>
  <si>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</si>
  <si>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</si>
  <si>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</si>
  <si>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</si>
  <si>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</si>
  <si>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</si>
  <si>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</si>
  <si>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</si>
  <si>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</si>
  <si>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</si>
  <si>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</si>
  <si>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</si>
  <si>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</si>
  <si>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</si>
  <si>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</si>
  <si>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</si>
  <si>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</si>
  <si>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</si>
  <si>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</si>
  <si>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</si>
  <si>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</si>
  <si>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</si>
  <si>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</si>
  <si>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</si>
  <si>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</si>
  <si>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</si>
  <si>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</si>
  <si>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</si>
  <si>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</si>
  <si>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</si>
  <si>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</si>
  <si>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</si>
  <si>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</si>
  <si>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</si>
  <si>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</si>
  <si>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</si>
  <si>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</si>
  <si>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</si>
  <si>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</si>
  <si>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</si>
  <si>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</si>
  <si>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</si>
  <si>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</si>
  <si>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</si>
  <si>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</si>
  <si>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</si>
  <si>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</si>
  <si>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</si>
  <si>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</si>
  <si>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</si>
  <si>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</si>
  <si>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</si>
  <si>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</si>
  <si>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</si>
  <si>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</si>
  <si>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</si>
  <si>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</si>
  <si>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</si>
  <si>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</si>
  <si>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</si>
  <si>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</si>
  <si>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</si>
  <si>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</si>
  <si>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</si>
  <si>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</si>
  <si>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</si>
  <si>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</si>
  <si>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</si>
  <si>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</si>
  <si>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</si>
  <si>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</si>
  <si>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</si>
  <si>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</si>
  <si>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</si>
  <si>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</si>
  <si>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</si>
  <si>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</si>
  <si>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</si>
  <si>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</si>
  <si>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</si>
  <si>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</si>
  <si>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</si>
  <si>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</si>
  <si>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</si>
  <si>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</si>
  <si>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</si>
  <si>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</si>
  <si>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</si>
  <si>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</si>
  <si>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</si>
  <si>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</si>
  <si>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</si>
  <si>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</si>
  <si>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</si>
  <si>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</si>
  <si>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</si>
  <si>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</si>
  <si>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</si>
  <si>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</si>
  <si>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</si>
  <si>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</si>
  <si>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</si>
  <si>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</si>
  <si>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</si>
  <si>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</si>
  <si>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</si>
  <si>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</si>
  <si>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</si>
  <si>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</si>
  <si>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</si>
  <si>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</si>
  <si>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</si>
  <si>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</si>
  <si>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</si>
  <si>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</si>
  <si>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</si>
  <si>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</si>
  <si>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</si>
  <si>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</si>
  <si>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</si>
  <si>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</si>
  <si>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</si>
  <si>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</si>
  <si>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</si>
  <si>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</si>
  <si>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</si>
  <si>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</si>
  <si>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</si>
  <si>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</si>
  <si>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</si>
  <si>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</si>
  <si>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</si>
  <si>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</si>
  <si>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</si>
  <si>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</si>
  <si>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</si>
  <si>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</si>
  <si>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</si>
  <si>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</si>
  <si>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</si>
  <si>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</si>
  <si>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</si>
  <si>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</si>
  <si>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</si>
  <si>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</si>
  <si>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</si>
  <si>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</si>
  <si>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</si>
  <si>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</si>
  <si>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</si>
  <si>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</si>
  <si>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</si>
  <si>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</si>
  <si>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</si>
  <si>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</si>
  <si>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</si>
  <si>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</si>
  <si>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</si>
  <si>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</si>
  <si>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</si>
  <si>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</si>
  <si>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</si>
  <si>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</si>
  <si>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</si>
  <si>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</si>
  <si>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</si>
  <si>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</si>
  <si>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</si>
  <si>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</si>
  <si>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</si>
  <si>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</si>
  <si>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</si>
  <si>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</si>
  <si>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</si>
  <si>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</si>
  <si>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</si>
  <si>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</si>
  <si>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</si>
  <si>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</si>
  <si>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</si>
  <si>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</si>
  <si>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</si>
  <si>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</si>
  <si>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</si>
  <si>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</si>
  <si>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</si>
  <si>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</si>
  <si>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</si>
  <si>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</si>
  <si>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</si>
  <si>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</si>
  <si>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</si>
  <si>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</si>
  <si>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</si>
  <si>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</si>
  <si>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</si>
  <si>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</si>
  <si>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</si>
  <si>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</si>
  <si>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</si>
  <si>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</si>
  <si>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</si>
  <si>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</si>
  <si>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</si>
  <si>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</si>
  <si>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</si>
  <si>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</si>
  <si>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</si>
  <si>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</si>
  <si>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</si>
  <si>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</si>
  <si>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</si>
  <si>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</si>
  <si>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</si>
  <si>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</si>
  <si>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</si>
  <si>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</si>
  <si>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</si>
  <si>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</si>
  <si>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</si>
  <si>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</si>
  <si>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</si>
  <si>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</si>
  <si>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</si>
  <si>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</si>
  <si>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</si>
  <si>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</si>
  <si>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</si>
  <si>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</si>
  <si>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</si>
  <si>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</si>
  <si>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</si>
  <si>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</si>
  <si>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</si>
  <si>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</si>
  <si>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</si>
  <si>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</si>
  <si>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</si>
  <si>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</si>
  <si>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</si>
  <si>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</si>
  <si>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</si>
  <si>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</si>
  <si>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</si>
  <si>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</si>
  <si>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</si>
  <si>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</si>
  <si>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</si>
  <si>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</si>
  <si>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</si>
  <si>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</si>
  <si>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</si>
  <si>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</si>
  <si>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</si>
  <si>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</si>
  <si>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</si>
  <si>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</si>
  <si>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</si>
  <si>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</si>
  <si>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</si>
  <si>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</si>
  <si>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</si>
  <si>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</si>
  <si>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</si>
  <si>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</si>
  <si>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</si>
  <si>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</si>
  <si>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</si>
  <si>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</si>
  <si>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</si>
  <si>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</si>
  <si>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</si>
  <si>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</si>
  <si>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</si>
  <si>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</si>
  <si>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</si>
  <si>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</si>
  <si>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</si>
  <si>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</si>
  <si>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</si>
  <si>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</si>
  <si>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</si>
  <si>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</si>
  <si>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</si>
  <si>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</si>
  <si>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</si>
  <si>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</si>
  <si>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</si>
  <si>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</si>
  <si>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</si>
  <si>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</si>
  <si>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</si>
  <si>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</si>
  <si>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</si>
  <si>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</si>
  <si>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</si>
  <si>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</si>
  <si>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</si>
  <si>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</si>
  <si>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</si>
  <si>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</si>
  <si>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</si>
  <si>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</si>
  <si>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</si>
  <si>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</si>
  <si>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</si>
  <si>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</si>
  <si>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</si>
  <si>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</si>
  <si>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</si>
  <si>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</si>
  <si>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</si>
  <si>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</si>
  <si>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</si>
  <si>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</si>
  <si>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</si>
  <si>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</si>
  <si>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</si>
  <si>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</si>
  <si>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</si>
  <si>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</si>
  <si>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</si>
  <si>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</si>
  <si>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</si>
  <si>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</si>
  <si>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</si>
  <si>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</si>
  <si>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</si>
  <si>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</si>
  <si>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</si>
  <si>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</si>
  <si>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</si>
  <si>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</si>
  <si>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</si>
  <si>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</si>
  <si>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</si>
  <si>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</si>
  <si>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</si>
  <si>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</si>
  <si>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</si>
  <si>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</si>
  <si>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</si>
  <si>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</si>
  <si>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</si>
  <si>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</si>
  <si>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</si>
  <si>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</si>
  <si>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</si>
  <si>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</si>
  <si>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</si>
  <si>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</si>
  <si>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</si>
  <si>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</si>
  <si>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</si>
  <si>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</si>
  <si>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</si>
  <si>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</si>
  <si>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</si>
  <si>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</si>
  <si>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</si>
  <si>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</si>
  <si>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</si>
  <si>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</si>
  <si>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</si>
  <si>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</si>
  <si>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</si>
  <si>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</si>
  <si>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</si>
  <si>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</si>
  <si>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</si>
  <si>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</si>
  <si>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</si>
  <si>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</si>
  <si>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</si>
  <si>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</si>
  <si>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</si>
  <si>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</si>
  <si>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</si>
  <si>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</si>
  <si>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</si>
  <si>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</si>
  <si>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</si>
  <si>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</si>
  <si>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</si>
  <si>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</si>
  <si>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</si>
  <si>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</si>
  <si>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</si>
  <si>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</si>
  <si>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</si>
  <si>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</si>
  <si>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</si>
  <si>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</si>
  <si>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</si>
  <si>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</si>
  <si>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</si>
  <si>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</si>
  <si>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</si>
  <si>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</si>
  <si>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</si>
  <si>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</si>
  <si>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</si>
  <si>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</si>
  <si>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</si>
  <si>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</si>
  <si>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</si>
  <si>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</si>
  <si>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</si>
  <si>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</si>
  <si>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</si>
  <si>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</si>
  <si>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</si>
  <si>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</si>
  <si>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</si>
  <si>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</si>
  <si>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</si>
  <si>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</si>
  <si>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</si>
  <si>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</si>
  <si>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</si>
  <si>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</si>
  <si>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</si>
  <si>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</si>
  <si>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</si>
  <si>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</si>
  <si>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</si>
  <si>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</si>
  <si>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</si>
  <si>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</si>
  <si>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</si>
  <si>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</si>
  <si>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</si>
  <si>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</si>
  <si>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</si>
  <si>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</si>
  <si>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</si>
  <si>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</si>
  <si>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</si>
  <si>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</si>
  <si>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</si>
  <si>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</si>
  <si>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</si>
  <si>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</si>
  <si>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</si>
  <si>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</si>
  <si>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</si>
  <si>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</si>
  <si>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</si>
  <si>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</si>
  <si>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</si>
  <si>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</si>
  <si>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</si>
  <si>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</si>
  <si>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</si>
  <si>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</si>
  <si>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</si>
  <si>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</si>
  <si>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</si>
  <si>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</si>
  <si>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</si>
  <si>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</si>
  <si>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</si>
  <si>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</si>
  <si>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</si>
  <si>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</si>
  <si>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</si>
  <si>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</si>
  <si>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</si>
  <si>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</si>
  <si>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</si>
  <si>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</si>
  <si>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</si>
  <si>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</si>
  <si>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</si>
  <si>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</si>
  <si>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</si>
  <si>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</si>
  <si>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</si>
  <si>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</si>
  <si>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</si>
  <si>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</si>
  <si>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</si>
  <si>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</si>
  <si>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</si>
  <si>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</si>
  <si>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</si>
  <si>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</si>
  <si>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</si>
  <si>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</si>
  <si>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</si>
  <si>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</si>
  <si>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</si>
  <si>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</si>
  <si>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</si>
  <si>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</si>
  <si>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</si>
  <si>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</si>
  <si>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</si>
  <si>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</si>
  <si>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</si>
  <si>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</si>
  <si>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</si>
  <si>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</si>
  <si>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</si>
  <si>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</si>
  <si>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</si>
  <si>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</si>
  <si>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</si>
  <si>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</si>
  <si>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</si>
  <si>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</si>
  <si>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</si>
  <si>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</si>
  <si>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</si>
  <si>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</si>
  <si>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</si>
  <si>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</si>
  <si>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</si>
  <si>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</si>
  <si>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</si>
  <si>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</si>
  <si>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</si>
  <si>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</si>
  <si>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</si>
  <si>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</si>
  <si>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</si>
  <si>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</si>
  <si>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</si>
  <si>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</si>
  <si>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</si>
  <si>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</si>
  <si>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</si>
  <si>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</si>
  <si>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</si>
  <si>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</si>
  <si>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</si>
  <si>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</si>
  <si>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</si>
  <si>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</si>
  <si>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</si>
  <si>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</si>
  <si>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</si>
  <si>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</si>
  <si>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</si>
  <si>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</si>
  <si>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</si>
  <si>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</si>
  <si>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</si>
  <si>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</si>
  <si>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</si>
  <si>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</si>
  <si>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</si>
  <si>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</si>
  <si>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</si>
  <si>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</si>
  <si>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</si>
  <si>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</si>
  <si>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</si>
  <si>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</si>
  <si>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</si>
  <si>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</si>
  <si>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</si>
  <si>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</si>
  <si>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</si>
  <si>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</si>
  <si>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</si>
  <si>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</si>
  <si>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</si>
  <si>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</si>
  <si>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</si>
  <si>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</si>
  <si>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</si>
  <si>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</si>
  <si>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</si>
  <si>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</si>
  <si>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</si>
  <si>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</si>
  <si>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</si>
  <si>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</si>
  <si>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</si>
  <si>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</si>
  <si>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</si>
  <si>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</si>
  <si>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</si>
  <si>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</si>
  <si>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</si>
  <si>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</si>
  <si>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</si>
  <si>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</si>
  <si>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</si>
  <si>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</si>
  <si>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</si>
  <si>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</si>
  <si>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</si>
  <si>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</si>
  <si>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</si>
  <si>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</si>
  <si>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</si>
  <si>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</si>
  <si>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</si>
  <si>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</si>
  <si>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</si>
  <si>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</si>
  <si>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</si>
  <si>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</si>
  <si>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</si>
  <si>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</si>
  <si>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</si>
  <si>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</si>
  <si>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</si>
  <si>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</si>
  <si>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</si>
  <si>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</si>
  <si>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</si>
  <si>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</si>
  <si>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</si>
  <si>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</si>
  <si>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</si>
  <si>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</si>
  <si>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</si>
  <si>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</si>
  <si>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</si>
  <si>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</si>
  <si>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</si>
  <si>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</si>
  <si>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</si>
  <si>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</si>
  <si>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</si>
  <si>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</si>
  <si>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</si>
  <si>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</si>
  <si>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</si>
  <si>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</si>
  <si>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</si>
  <si>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</si>
  <si>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</si>
  <si>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</si>
  <si>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</si>
  <si>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</si>
  <si>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</si>
  <si>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</si>
  <si>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</si>
  <si>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</si>
  <si>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</si>
  <si>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</si>
  <si>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</si>
  <si>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</si>
  <si>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</si>
  <si>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</si>
  <si>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</si>
  <si>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</si>
  <si>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</si>
  <si>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</si>
  <si>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</si>
  <si>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</si>
  <si>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</si>
  <si>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</si>
  <si>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</si>
  <si>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</si>
  <si>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</si>
  <si>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</si>
  <si>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</si>
  <si>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</si>
  <si>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</si>
  <si>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</si>
  <si>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</si>
  <si>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</si>
  <si>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</si>
  <si>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</si>
  <si>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</si>
  <si>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</si>
  <si>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</si>
  <si>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</si>
  <si>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</si>
  <si>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</si>
  <si>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</si>
  <si>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</si>
  <si>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</si>
  <si>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</si>
  <si>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</si>
  <si>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</si>
  <si>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</si>
  <si>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</si>
  <si>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</si>
  <si>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</si>
  <si>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</si>
  <si>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</si>
  <si>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</si>
  <si>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</si>
  <si>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</si>
  <si>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</si>
  <si>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</si>
  <si>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</si>
  <si>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</si>
  <si>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</si>
  <si>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</si>
  <si>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</si>
  <si>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</si>
  <si>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</si>
  <si>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</si>
  <si>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</si>
  <si>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</si>
  <si>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</si>
  <si>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</si>
  <si>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</si>
  <si>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</si>
  <si>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</si>
  <si>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</si>
  <si>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</si>
  <si>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</si>
  <si>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</si>
  <si>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</si>
  <si>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</si>
  <si>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</si>
  <si>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</si>
  <si>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</si>
  <si>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</si>
  <si>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</si>
  <si>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</si>
  <si>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</si>
  <si>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</si>
  <si>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</si>
  <si>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</si>
  <si>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</si>
  <si>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</si>
  <si>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</si>
  <si>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</si>
  <si>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</si>
  <si>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</si>
  <si>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</si>
  <si>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</si>
  <si>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</si>
  <si>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</si>
  <si>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</si>
  <si>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</si>
  <si>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</si>
  <si>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</si>
  <si>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</si>
  <si>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</si>
  <si>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</si>
  <si>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</si>
  <si>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</si>
  <si>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</si>
  <si>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</si>
  <si>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</si>
  <si>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</si>
  <si>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</si>
  <si>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</si>
  <si>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</si>
  <si>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</si>
  <si>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</si>
  <si>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</si>
  <si>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</si>
  <si>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</si>
  <si>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</si>
  <si>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</si>
  <si>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</si>
  <si>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</si>
  <si>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</si>
  <si>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</si>
  <si>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</si>
  <si>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</si>
  <si>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</si>
  <si>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</si>
  <si>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</si>
  <si>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</si>
  <si>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</si>
  <si>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</si>
  <si>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</si>
  <si>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</si>
  <si>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</si>
  <si>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</si>
  <si>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</si>
  <si>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</si>
  <si>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</si>
  <si>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</si>
  <si>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</si>
  <si>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</si>
  <si>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</si>
  <si>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</si>
  <si>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</si>
  <si>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</si>
  <si>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</si>
  <si>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</si>
  <si>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</si>
  <si>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</si>
  <si>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</si>
  <si>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</si>
  <si>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</si>
  <si>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</si>
  <si>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</si>
  <si>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</si>
  <si>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</si>
  <si>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</si>
  <si>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</si>
  <si>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</si>
  <si>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</si>
  <si>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</si>
  <si>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</si>
  <si>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</si>
  <si>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</si>
  <si>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</si>
  <si>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</si>
  <si>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</si>
  <si>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</si>
  <si>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</si>
  <si>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</si>
  <si>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</si>
  <si>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</si>
  <si>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</si>
  <si>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</si>
  <si>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</si>
  <si>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</si>
  <si>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</si>
  <si>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</si>
  <si>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</si>
  <si>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</si>
  <si>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</si>
  <si>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</si>
  <si>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</si>
  <si>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</si>
  <si>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</si>
  <si>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</si>
  <si>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</si>
  <si>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</si>
  <si>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</si>
  <si>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</si>
  <si>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</si>
  <si>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</si>
  <si>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</si>
  <si>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</si>
  <si>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</si>
  <si>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</si>
  <si>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</si>
  <si>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</si>
  <si>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</si>
  <si>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</si>
  <si>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</si>
  <si>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</si>
  <si>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</si>
  <si>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</si>
  <si>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</si>
  <si>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</si>
  <si>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</si>
  <si>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</si>
  <si>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</si>
  <si>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</si>
  <si>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</si>
  <si>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</si>
  <si>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</si>
  <si>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</si>
  <si>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</si>
  <si>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</si>
  <si>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</si>
  <si>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</si>
  <si>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</si>
  <si>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</si>
  <si>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</si>
  <si>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</si>
  <si>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</si>
  <si>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</si>
  <si>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</si>
  <si>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</si>
  <si>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</si>
  <si>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</si>
  <si>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</si>
  <si>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</si>
  <si>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</si>
  <si>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</si>
  <si>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</si>
  <si>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</si>
  <si>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</si>
  <si>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</si>
  <si>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</si>
  <si>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</si>
  <si>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</si>
  <si>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</si>
  <si>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</si>
  <si>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</si>
  <si>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</si>
  <si>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</si>
  <si>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</si>
  <si>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</si>
  <si>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</si>
  <si>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</si>
  <si>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</si>
  <si>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</si>
  <si>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</si>
  <si>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</si>
  <si>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</si>
  <si>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</si>
  <si>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</si>
  <si>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</si>
  <si>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</si>
  <si>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</si>
  <si>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</si>
  <si>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</si>
  <si>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</si>
  <si>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</si>
  <si>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</si>
  <si>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</si>
  <si>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</si>
  <si>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</si>
  <si>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</si>
  <si>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</si>
  <si>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</si>
  <si>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</si>
  <si>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</si>
  <si>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</si>
  <si>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</si>
  <si>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</si>
  <si>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</si>
  <si>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</si>
  <si>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</si>
  <si>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</si>
  <si>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</si>
  <si>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</si>
  <si>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</si>
  <si>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</si>
  <si>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</si>
  <si>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</si>
  <si>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</si>
  <si>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</si>
  <si>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</si>
  <si>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</si>
  <si>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</si>
  <si>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</si>
  <si>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</si>
  <si>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</si>
  <si>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</si>
  <si>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</si>
  <si>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</si>
  <si>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</si>
  <si>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</si>
  <si>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</si>
  <si>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</si>
  <si>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</si>
  <si>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</si>
  <si>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</si>
  <si>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</si>
  <si>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</si>
  <si>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</si>
  <si>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</si>
  <si>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</si>
  <si>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</si>
  <si>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</si>
  <si>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</si>
  <si>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</si>
  <si>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</si>
  <si>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</si>
  <si>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</si>
  <si>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</si>
  <si>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</si>
  <si>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</si>
  <si>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</si>
  <si>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</si>
  <si>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</si>
  <si>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</si>
  <si>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</si>
  <si>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</si>
  <si>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</si>
  <si>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</si>
  <si>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</si>
  <si>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</si>
  <si>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</si>
  <si>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</si>
  <si>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</si>
  <si>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</si>
  <si>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</si>
  <si>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</si>
  <si>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</si>
  <si>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</si>
  <si>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</si>
  <si>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</si>
  <si>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</si>
  <si>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</si>
  <si>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</si>
  <si>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</si>
  <si>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</si>
  <si>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</si>
  <si>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</si>
  <si>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</si>
  <si>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</si>
  <si>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</si>
  <si>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</si>
  <si>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</si>
  <si>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</si>
  <si>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</si>
  <si>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</si>
  <si>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</si>
  <si>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</si>
  <si>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</si>
  <si>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</si>
  <si>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</si>
  <si>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</si>
  <si>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</si>
  <si>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</si>
  <si>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</si>
  <si>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</si>
  <si>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</si>
  <si>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</si>
  <si>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</si>
  <si>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</si>
  <si>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</si>
  <si>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</si>
  <si>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</si>
  <si>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</si>
  <si>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</si>
  <si>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</si>
  <si>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</si>
  <si>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</si>
  <si>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</si>
  <si>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</si>
  <si>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</si>
  <si>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</si>
  <si>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</si>
  <si>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</si>
  <si>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</si>
  <si>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</si>
  <si>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</si>
  <si>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</si>
  <si>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</si>
  <si>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</si>
  <si>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</si>
  <si>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</si>
  <si>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</si>
  <si>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</si>
  <si>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</si>
  <si>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</si>
  <si>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</si>
  <si>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</si>
  <si>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</si>
  <si>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</si>
  <si>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</si>
  <si>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</si>
  <si>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</si>
  <si>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</si>
  <si>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</si>
  <si>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</si>
  <si>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</si>
  <si>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</si>
  <si>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</si>
  <si>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</si>
  <si>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</si>
  <si>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</si>
  <si>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</si>
  <si>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</si>
  <si>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</si>
  <si>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</si>
  <si>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</si>
  <si>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</si>
  <si>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</si>
  <si>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</si>
  <si>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</si>
  <si>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</si>
  <si>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</si>
  <si>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</si>
  <si>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</si>
  <si>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</si>
  <si>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</si>
  <si>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</si>
  <si>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</si>
  <si>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</si>
  <si>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</si>
  <si>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</si>
  <si>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</si>
  <si>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</si>
  <si>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</si>
  <si>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</si>
  <si>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</si>
  <si>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</si>
  <si>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</si>
  <si>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</si>
  <si>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</si>
  <si>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</si>
  <si>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</si>
  <si>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</si>
  <si>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</si>
  <si>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</si>
  <si>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</si>
  <si>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</si>
  <si>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</si>
  <si>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</si>
  <si>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</si>
  <si>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</si>
  <si>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</si>
  <si>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</si>
  <si>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</si>
  <si>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</si>
  <si>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</si>
  <si>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</si>
  <si>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</si>
  <si>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</si>
  <si>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</si>
  <si>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</si>
  <si>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</si>
  <si>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</si>
  <si>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</si>
  <si>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</si>
  <si>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</si>
  <si>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</si>
  <si>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</si>
  <si>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</si>
  <si>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</si>
  <si>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</si>
  <si>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</si>
  <si>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</si>
  <si>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</si>
  <si>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</si>
  <si>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</si>
  <si>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</si>
  <si>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</si>
  <si>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</si>
  <si>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</si>
  <si>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</si>
  <si>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</si>
  <si>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</si>
  <si>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</si>
  <si>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</si>
  <si>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</si>
  <si>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</si>
  <si>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</si>
  <si>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</si>
  <si>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</si>
  <si>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</si>
  <si>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</si>
  <si>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</si>
  <si>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</si>
  <si>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</si>
  <si>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</si>
  <si>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</si>
  <si>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</si>
  <si>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</si>
  <si>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</si>
  <si>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</si>
  <si>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</si>
  <si>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</si>
  <si>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</si>
  <si>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</si>
  <si>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</si>
  <si>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</si>
  <si>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</si>
  <si>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</si>
  <si>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</si>
  <si>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</si>
  <si>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</si>
  <si>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</si>
  <si>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</si>
  <si>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</si>
  <si>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</si>
  <si>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</si>
  <si>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</si>
  <si>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</si>
  <si>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</si>
  <si>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</si>
  <si>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</si>
  <si>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</si>
  <si>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</si>
  <si>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</si>
  <si>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</si>
  <si>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</si>
  <si>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</si>
  <si>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</si>
  <si>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</si>
  <si>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</si>
  <si>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</si>
  <si>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</si>
  <si>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</si>
  <si>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</si>
  <si>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</si>
  <si>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</si>
  <si>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</si>
  <si>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</si>
  <si>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</si>
  <si>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</si>
  <si>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</si>
  <si>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</si>
  <si>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</si>
  <si>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</si>
  <si>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</si>
  <si>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</si>
  <si>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</si>
  <si>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</si>
  <si>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</si>
  <si>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</si>
  <si>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</si>
  <si>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</si>
  <si>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</si>
  <si>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</si>
  <si>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</si>
  <si>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</si>
  <si>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</si>
  <si>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</si>
  <si>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</si>
  <si>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</si>
  <si>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</si>
  <si>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</si>
  <si>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</si>
  <si>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</si>
  <si>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</si>
  <si>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</si>
  <si>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</si>
  <si>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</si>
  <si>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</si>
  <si>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</si>
  <si>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</si>
  <si>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</si>
  <si>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</si>
  <si>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</si>
  <si>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</si>
  <si>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</si>
  <si>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</si>
  <si>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</si>
  <si>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</si>
  <si>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</si>
  <si>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</si>
  <si>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</si>
  <si>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</si>
  <si>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</si>
  <si>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</si>
  <si>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</si>
  <si>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</si>
  <si>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</si>
  <si>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</si>
  <si>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</si>
  <si>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</si>
  <si>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</si>
  <si>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</si>
  <si>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</si>
  <si>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</si>
  <si>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</si>
  <si>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</si>
  <si>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</si>
  <si>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</si>
  <si>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</si>
  <si>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</si>
  <si>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</si>
  <si>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</si>
  <si>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</si>
  <si>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</si>
  <si>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</si>
  <si>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</si>
  <si>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</si>
  <si>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</si>
  <si>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</si>
  <si>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</si>
  <si>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</si>
  <si>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</si>
  <si>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</si>
  <si>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</si>
  <si>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</si>
  <si>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</si>
  <si>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</si>
  <si>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</si>
  <si>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</si>
  <si>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</si>
  <si>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</si>
  <si>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</si>
  <si>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</si>
  <si>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</si>
  <si>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</si>
  <si>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</si>
  <si>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</si>
  <si>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</si>
  <si>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</si>
  <si>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</si>
  <si>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</si>
  <si>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</si>
  <si>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</si>
  <si>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</si>
  <si>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</si>
  <si>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</si>
  <si>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</si>
  <si>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</si>
  <si>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</si>
  <si>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</si>
  <si>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</si>
  <si>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</si>
  <si>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</si>
  <si>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</si>
  <si>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</si>
  <si>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</si>
  <si>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</si>
  <si>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</si>
  <si>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</si>
  <si>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</si>
  <si>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</si>
  <si>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</si>
  <si>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</si>
  <si>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</si>
  <si>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</si>
  <si>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</si>
  <si>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</si>
  <si>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</si>
  <si>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</si>
  <si>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</si>
  <si>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</si>
  <si>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</si>
  <si>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</si>
  <si>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</si>
  <si>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</si>
  <si>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</si>
  <si>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</si>
  <si>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</si>
  <si>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</si>
  <si>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</si>
  <si>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</si>
  <si>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</si>
  <si>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</si>
  <si>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</si>
  <si>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</si>
  <si>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</si>
  <si>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</si>
  <si>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</si>
  <si>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</si>
  <si>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</si>
  <si>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</si>
  <si>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</si>
  <si>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</si>
  <si>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</si>
  <si>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</si>
  <si>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</si>
  <si>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</si>
  <si>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</si>
  <si>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</si>
  <si>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</si>
  <si>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</si>
  <si>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</si>
  <si>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</si>
  <si>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</si>
  <si>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</si>
  <si>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</si>
  <si>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</si>
  <si>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</si>
  <si>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</si>
  <si>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</si>
  <si>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</si>
  <si>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</si>
  <si>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</si>
  <si>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</si>
  <si>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</si>
  <si>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</si>
  <si>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</si>
  <si>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</si>
  <si>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</si>
  <si>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</si>
  <si>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</si>
  <si>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</si>
  <si>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</si>
  <si>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</si>
  <si>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</si>
  <si>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</si>
  <si>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</si>
  <si>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</si>
  <si>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</si>
  <si>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</si>
  <si>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</si>
  <si>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</si>
  <si>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</si>
  <si>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</si>
  <si>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</si>
  <si>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</si>
  <si>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</si>
  <si>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</si>
  <si>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</si>
  <si>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</si>
  <si>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</si>
  <si>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</si>
  <si>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</si>
  <si>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</si>
  <si>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</si>
  <si>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</si>
  <si>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</si>
  <si>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</si>
  <si>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</si>
  <si>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</si>
  <si>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</si>
  <si>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</si>
  <si>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</si>
  <si>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</si>
  <si>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</si>
  <si>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</si>
  <si>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</si>
  <si>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</si>
  <si>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</si>
  <si>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</si>
  <si>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</si>
  <si>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</si>
  <si>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</si>
  <si>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</si>
  <si>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</si>
  <si>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</si>
  <si>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</si>
  <si>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</si>
  <si>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</si>
  <si>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</si>
  <si>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</si>
  <si>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</si>
  <si>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</si>
  <si>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</si>
  <si>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</si>
  <si>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</si>
  <si>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</si>
  <si>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</si>
  <si>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</si>
  <si>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</si>
  <si>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</si>
  <si>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</si>
  <si>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</si>
  <si>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</si>
  <si>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</si>
  <si>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</si>
  <si>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</si>
  <si>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</si>
  <si>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</si>
  <si>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</si>
  <si>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</si>
  <si>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</si>
  <si>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</si>
  <si>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</si>
  <si>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</si>
  <si>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</si>
  <si>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</si>
  <si>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</si>
  <si>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</si>
  <si>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</si>
  <si>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</si>
  <si>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</si>
  <si>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</si>
  <si>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</si>
  <si>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</si>
  <si>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</si>
  <si>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</si>
  <si>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</si>
  <si>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</si>
  <si>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</si>
  <si>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</si>
  <si>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</si>
  <si>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</si>
  <si>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</si>
  <si>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</si>
  <si>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</si>
  <si>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</si>
  <si>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</si>
  <si>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</si>
  <si>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</si>
  <si>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</si>
  <si>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</si>
  <si>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</si>
  <si>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</si>
  <si>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</si>
  <si>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</si>
  <si>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</si>
  <si>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</si>
  <si>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</si>
  <si>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</si>
  <si>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</si>
  <si>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</si>
  <si>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</si>
  <si>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</si>
  <si>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</si>
  <si>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</si>
  <si>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</si>
  <si>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</si>
  <si>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</si>
  <si>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</si>
  <si>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</si>
  <si>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</si>
  <si>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</si>
  <si>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</si>
  <si>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</si>
  <si>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</si>
  <si>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</si>
  <si>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</si>
  <si>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</si>
  <si>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</si>
  <si>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</si>
  <si>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</si>
  <si>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</si>
  <si>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</si>
  <si>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</si>
  <si>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</si>
  <si>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</si>
  <si>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</si>
  <si>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</si>
  <si>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</si>
  <si>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</si>
  <si>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</si>
  <si>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</si>
  <si>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</si>
  <si>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</si>
  <si>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</si>
  <si>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</si>
  <si>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</si>
  <si>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</si>
  <si>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</si>
  <si>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</si>
  <si>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</si>
  <si>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</si>
  <si>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</si>
  <si>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</si>
  <si>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</si>
  <si>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</si>
  <si>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</si>
  <si>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</si>
  <si>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</si>
  <si>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</si>
  <si>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</si>
  <si>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</si>
  <si>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</si>
  <si>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</si>
  <si>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</si>
  <si>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</si>
  <si>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</si>
  <si>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</si>
  <si>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</si>
  <si>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</si>
  <si>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</si>
  <si>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</si>
  <si>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</si>
  <si>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</si>
  <si>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</si>
  <si>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</si>
  <si>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</si>
  <si>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</si>
  <si>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</si>
  <si>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</si>
  <si>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</si>
  <si>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</si>
  <si>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</si>
  <si>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</si>
  <si>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</si>
  <si>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</si>
  <si>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</si>
  <si>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</si>
  <si>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</si>
  <si>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</si>
  <si>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</si>
  <si>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</si>
  <si>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</si>
  <si>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</si>
  <si>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</si>
  <si>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</si>
  <si>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</si>
  <si>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</si>
  <si>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</si>
  <si>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</si>
  <si>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</si>
  <si>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</si>
  <si>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</si>
  <si>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</si>
  <si>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</si>
  <si>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</si>
  <si>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</si>
  <si>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</si>
  <si>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</si>
  <si>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</si>
  <si>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</si>
  <si>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</si>
  <si>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</si>
  <si>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</si>
  <si>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</si>
  <si>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</si>
  <si>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</si>
  <si>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</si>
  <si>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</si>
  <si>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</si>
  <si>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</si>
  <si>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</si>
  <si>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</si>
  <si>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</si>
  <si>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</si>
  <si>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</si>
  <si>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</si>
  <si>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</si>
  <si>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</si>
  <si>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</si>
  <si>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</si>
  <si>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</si>
  <si>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</si>
  <si>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</si>
  <si>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</si>
  <si>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</si>
  <si>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</si>
  <si>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</si>
  <si>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</si>
  <si>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</si>
  <si>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</si>
  <si>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</si>
  <si>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</si>
  <si>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</si>
  <si>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</si>
  <si>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</si>
  <si>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</si>
  <si>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</si>
  <si>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</si>
  <si>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</si>
  <si>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</si>
  <si>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</si>
  <si>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</si>
  <si>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</si>
  <si>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</si>
  <si>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</si>
  <si>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</si>
  <si>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</si>
  <si>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</si>
  <si>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</si>
  <si>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</si>
  <si>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</si>
  <si>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</si>
  <si>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</si>
  <si>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</si>
  <si>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</si>
  <si>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</si>
  <si>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</si>
  <si>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</si>
  <si>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</si>
  <si>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</si>
  <si>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</si>
  <si>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</si>
  <si>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</si>
  <si>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</si>
  <si>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</si>
  <si>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</si>
  <si>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</si>
  <si>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</si>
  <si>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</si>
  <si>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</si>
  <si>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</si>
  <si>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</si>
  <si>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</si>
  <si>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</si>
  <si>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</si>
  <si>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</si>
  <si>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</si>
  <si>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</si>
  <si>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</si>
  <si>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</si>
  <si>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</si>
  <si>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</si>
  <si>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</si>
  <si>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</si>
  <si>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</si>
  <si>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</si>
  <si>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</si>
  <si>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</si>
  <si>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</si>
  <si>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</si>
  <si>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</si>
  <si>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</si>
  <si>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</si>
  <si>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</si>
  <si>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</si>
  <si>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</si>
  <si>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</si>
  <si>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</si>
  <si>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</si>
  <si>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</si>
  <si>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</si>
  <si>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</si>
  <si>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</si>
  <si>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</si>
  <si>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</si>
  <si>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</si>
  <si>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</si>
  <si>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</si>
  <si>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</si>
  <si>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</si>
  <si>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</si>
  <si>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</si>
  <si>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</si>
  <si>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</si>
  <si>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</si>
  <si>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</si>
  <si>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</si>
  <si>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</si>
  <si>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</si>
  <si>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</si>
  <si>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</si>
  <si>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</si>
  <si>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</si>
  <si>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</si>
  <si>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</si>
  <si>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</si>
  <si>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</si>
  <si>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</si>
  <si>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</si>
  <si>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</si>
  <si>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</si>
  <si>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</si>
  <si>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</si>
  <si>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</si>
  <si>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</si>
  <si>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</si>
  <si>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</si>
  <si>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</si>
  <si>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</si>
  <si>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</si>
  <si>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</si>
  <si>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</si>
  <si>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</si>
  <si>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</si>
  <si>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</si>
  <si>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</si>
  <si>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</si>
  <si>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</si>
  <si>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</si>
  <si>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</si>
  <si>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</si>
  <si>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</si>
  <si>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</si>
  <si>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</si>
  <si>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</si>
  <si>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</si>
  <si>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</si>
  <si>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</si>
  <si>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</si>
  <si>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</si>
  <si>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</si>
  <si>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</si>
  <si>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</si>
  <si>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</si>
  <si>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</si>
  <si>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</si>
  <si>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</si>
  <si>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</si>
  <si>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</si>
  <si>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</si>
  <si>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</si>
  <si>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</si>
  <si>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</si>
  <si>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</si>
  <si>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</si>
  <si>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</si>
  <si>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</si>
  <si>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</si>
  <si>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</si>
  <si>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</si>
  <si>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</si>
  <si>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</si>
  <si>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</si>
  <si>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</si>
  <si>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</si>
  <si>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</si>
  <si>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</si>
  <si>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</si>
  <si>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</si>
  <si>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</si>
  <si>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</si>
  <si>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</si>
  <si>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</si>
  <si>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</si>
  <si>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</si>
  <si>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</si>
  <si>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</si>
  <si>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</si>
  <si>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</si>
  <si>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</si>
  <si>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</si>
  <si>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</si>
  <si>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</si>
  <si>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</si>
  <si>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</si>
  <si>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</si>
  <si>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</si>
  <si>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</si>
  <si>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</si>
  <si>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</si>
  <si>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</si>
  <si>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</si>
  <si>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</si>
  <si>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</si>
  <si>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</si>
  <si>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</si>
  <si>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</si>
  <si>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</si>
  <si>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</si>
  <si>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</si>
  <si>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</si>
  <si>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</si>
  <si>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</si>
  <si>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</si>
  <si>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</si>
  <si>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</si>
  <si>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</si>
  <si>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</si>
  <si>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</si>
  <si>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</si>
  <si>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</si>
  <si>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</si>
  <si>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</si>
  <si>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</si>
  <si>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</si>
  <si>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</si>
  <si>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</si>
  <si>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</si>
  <si>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</si>
  <si>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</si>
  <si>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</si>
  <si>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</si>
  <si>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</si>
  <si>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</si>
  <si>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</si>
  <si>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</si>
  <si>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</si>
  <si>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</si>
  <si>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</si>
  <si>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</si>
  <si>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</si>
  <si>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</si>
  <si>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</si>
  <si>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</si>
  <si>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</si>
  <si>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</si>
  <si>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</si>
  <si>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</si>
  <si>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</si>
  <si>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</si>
  <si>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</si>
  <si>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</si>
  <si>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</si>
  <si>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</si>
  <si>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</si>
  <si>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</si>
  <si>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</si>
  <si>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</si>
  <si>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</si>
  <si>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</si>
  <si>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</si>
  <si>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</si>
  <si>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</si>
  <si>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</si>
  <si>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</si>
  <si>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</si>
  <si>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</si>
  <si>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</si>
  <si>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</si>
  <si>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</si>
  <si>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</si>
  <si>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</si>
  <si>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</si>
  <si>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</si>
  <si>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</si>
  <si>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</si>
  <si>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</si>
  <si>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</si>
  <si>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</si>
  <si>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</si>
  <si>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</si>
  <si>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</si>
  <si>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</si>
  <si>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</si>
  <si>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</si>
  <si>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</si>
  <si>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</si>
  <si>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</si>
  <si>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</si>
  <si>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</si>
  <si>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</si>
  <si>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</si>
  <si>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</si>
  <si>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</si>
  <si>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</si>
  <si>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</si>
  <si>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</si>
  <si>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</si>
  <si>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</si>
  <si>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</si>
  <si>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</si>
  <si>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</si>
  <si>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</si>
  <si>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</si>
  <si>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</si>
  <si>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</si>
  <si>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</si>
  <si>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</si>
  <si>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</si>
  <si>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</si>
  <si>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</si>
  <si>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</si>
  <si>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</si>
  <si>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</si>
  <si>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</si>
  <si>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</si>
  <si>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</si>
  <si>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</si>
  <si>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</si>
  <si>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</si>
  <si>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</si>
  <si>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</si>
  <si>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</si>
  <si>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</si>
  <si>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</si>
  <si>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</si>
  <si>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</si>
  <si>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</si>
  <si>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</si>
  <si>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</si>
  <si>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</si>
  <si>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</si>
  <si>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</si>
  <si>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</si>
  <si>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</si>
  <si>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</si>
  <si>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</si>
  <si>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</si>
  <si>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</si>
  <si>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</si>
  <si>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</si>
  <si>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</si>
  <si>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</si>
  <si>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</si>
  <si>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</si>
  <si>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</si>
  <si>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</si>
  <si>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</si>
  <si>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</si>
  <si>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</si>
  <si>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</si>
  <si>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</si>
  <si>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</si>
  <si>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</si>
  <si>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</si>
  <si>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</si>
  <si>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</si>
  <si>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</si>
  <si>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</si>
  <si>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</si>
  <si>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</si>
  <si>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</si>
  <si>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</si>
  <si>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</si>
  <si>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</si>
  <si>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</si>
  <si>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</si>
  <si>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</si>
  <si>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</si>
  <si>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</si>
  <si>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</si>
  <si>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</si>
  <si>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</si>
  <si>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</si>
  <si>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</si>
  <si>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</si>
  <si>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</si>
  <si>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</si>
  <si>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</si>
  <si>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</si>
  <si>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</si>
  <si>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</si>
  <si>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</si>
  <si>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</si>
  <si>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</si>
  <si>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</si>
  <si>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</si>
  <si>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</si>
  <si>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</si>
  <si>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</si>
  <si>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</si>
  <si>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</si>
  <si>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</si>
  <si>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</si>
  <si>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</si>
  <si>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</si>
  <si>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</si>
  <si>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</si>
  <si>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</si>
  <si>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</si>
  <si>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</si>
  <si>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</si>
  <si>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</si>
  <si>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</si>
  <si>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</si>
  <si>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</si>
  <si>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</si>
  <si>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</si>
  <si>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</si>
  <si>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</si>
  <si>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</si>
  <si>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</si>
  <si>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</si>
  <si>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</si>
  <si>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</si>
  <si>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</si>
  <si>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</si>
  <si>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</si>
  <si>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</si>
  <si>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</si>
  <si>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</si>
  <si>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</si>
  <si>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</si>
  <si>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</si>
  <si>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</si>
  <si>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</si>
  <si>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</si>
  <si>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</si>
  <si>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</si>
  <si>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</si>
  <si>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</si>
  <si>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</si>
  <si>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</si>
  <si>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</si>
  <si>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</si>
  <si>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</si>
  <si>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</si>
  <si>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</si>
  <si>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</si>
  <si>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</si>
  <si>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</si>
  <si>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</si>
  <si>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</si>
  <si>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</si>
  <si>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</si>
  <si>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</si>
  <si>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</si>
  <si>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</si>
  <si>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</si>
  <si>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</si>
  <si>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</si>
  <si>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</si>
  <si>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</si>
  <si>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</si>
  <si>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</si>
  <si>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</si>
  <si>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</si>
  <si>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</si>
  <si>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</si>
  <si>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</si>
  <si>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</si>
  <si>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</si>
  <si>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</si>
  <si>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</si>
  <si>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</si>
  <si>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</si>
  <si>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</si>
  <si>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</si>
  <si>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</si>
  <si>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</si>
  <si>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</si>
  <si>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</si>
  <si>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</si>
  <si>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</si>
  <si>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</si>
  <si>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</si>
  <si>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</si>
  <si>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</si>
  <si>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</si>
  <si>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</si>
  <si>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</si>
  <si>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</si>
  <si>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</si>
  <si>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</si>
  <si>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</si>
  <si>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</si>
  <si>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</si>
  <si>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</si>
  <si>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</si>
  <si>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</si>
  <si>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</si>
  <si>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</si>
  <si>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</si>
  <si>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</si>
  <si>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</si>
  <si>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</si>
  <si>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</si>
  <si>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</si>
  <si>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</si>
  <si>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</si>
  <si>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</si>
  <si>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</si>
  <si>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</si>
  <si>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</si>
  <si>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</si>
  <si>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</si>
  <si>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</si>
  <si>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</si>
  <si>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</si>
  <si>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</si>
  <si>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</si>
  <si>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</si>
  <si>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</si>
  <si>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</si>
  <si>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</si>
  <si>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</si>
  <si>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</si>
  <si>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</si>
  <si>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</si>
  <si>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</si>
  <si>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</si>
  <si>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</si>
  <si>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</si>
  <si>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</si>
  <si>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</si>
  <si>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</si>
  <si>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</si>
  <si>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</si>
  <si>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</si>
  <si>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</si>
  <si>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</si>
  <si>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</si>
  <si>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</si>
  <si>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</si>
  <si>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</si>
  <si>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</si>
  <si>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</si>
  <si>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</si>
  <si>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</si>
  <si>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</si>
  <si>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</si>
  <si>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</si>
  <si>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</si>
  <si>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</si>
  <si>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</si>
  <si>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</si>
  <si>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</si>
  <si>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</si>
  <si>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</si>
  <si>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</si>
  <si>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</si>
  <si>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</si>
  <si>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</si>
  <si>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</si>
  <si>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</si>
  <si>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</si>
  <si>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</si>
  <si>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</si>
  <si>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</si>
  <si>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</si>
  <si>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</si>
  <si>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</si>
  <si>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</si>
  <si>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</si>
  <si>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</si>
  <si>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</si>
  <si>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</si>
  <si>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</si>
  <si>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</si>
  <si>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</si>
  <si>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</si>
  <si>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</si>
  <si>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</si>
  <si>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</si>
  <si>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</si>
  <si>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</si>
  <si>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</si>
  <si>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</si>
  <si>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</si>
  <si>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</si>
  <si>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</si>
  <si>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</si>
  <si>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</si>
  <si>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</si>
  <si>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</si>
  <si>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</si>
  <si>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</si>
  <si>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</si>
  <si>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</si>
  <si>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</si>
  <si>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</si>
  <si>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</si>
  <si>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</si>
  <si>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</si>
  <si>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</si>
  <si>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</si>
  <si>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</si>
  <si>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</si>
  <si>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</si>
  <si>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</si>
  <si>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</si>
  <si>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</si>
  <si>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</si>
  <si>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</si>
  <si>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</si>
  <si>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</si>
  <si>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</si>
  <si>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</si>
  <si>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</si>
  <si>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</si>
  <si>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</si>
  <si>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</si>
  <si>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</si>
  <si>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</si>
  <si>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</si>
  <si>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</si>
  <si>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</si>
  <si>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</si>
  <si>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</si>
  <si>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</si>
  <si>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</si>
  <si>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</si>
  <si>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</si>
  <si>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</si>
  <si>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</si>
  <si>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</si>
  <si>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</si>
  <si>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</si>
  <si>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</si>
  <si>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</si>
  <si>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</si>
  <si>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</si>
  <si>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</si>
  <si>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</si>
  <si>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</si>
  <si>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</si>
  <si>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</si>
  <si>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</si>
  <si>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</si>
  <si>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</si>
  <si>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</si>
  <si>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</si>
  <si>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</si>
  <si>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</si>
  <si>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</si>
  <si>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</si>
  <si>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</si>
  <si>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</si>
  <si>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</si>
  <si>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</si>
  <si>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</si>
  <si>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</si>
  <si>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</si>
  <si>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</si>
  <si>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</si>
  <si>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</si>
  <si>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</si>
  <si>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</si>
  <si>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</si>
  <si>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</si>
  <si>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</si>
  <si>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</si>
  <si>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</si>
  <si>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</si>
  <si>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</si>
  <si>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</si>
  <si>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</si>
  <si>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</si>
  <si>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</si>
  <si>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</si>
  <si>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</si>
  <si>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</si>
  <si>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</si>
  <si>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</si>
  <si>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</si>
  <si>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</si>
  <si>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</si>
  <si>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</si>
  <si>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</si>
  <si>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</si>
  <si>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</si>
  <si>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</si>
  <si>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</si>
  <si>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</si>
  <si>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</si>
  <si>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</si>
  <si>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</si>
  <si>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</si>
  <si>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</si>
  <si>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</si>
  <si>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</si>
  <si>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</si>
  <si>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</si>
  <si>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</si>
  <si>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</si>
  <si>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</si>
  <si>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</si>
  <si>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</si>
  <si>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</si>
  <si>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</si>
  <si>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</si>
  <si>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</si>
  <si>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</si>
  <si>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</si>
  <si>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</si>
  <si>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</si>
  <si>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</si>
  <si>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</si>
  <si>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</si>
  <si>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</si>
  <si>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</si>
  <si>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</si>
  <si>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</si>
  <si>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</si>
  <si>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</si>
  <si>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</si>
  <si>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</si>
  <si>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</si>
  <si>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</si>
  <si>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</si>
  <si>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</si>
  <si>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</si>
  <si>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</si>
  <si>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</si>
  <si>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</si>
  <si>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</si>
  <si>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</si>
  <si>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</si>
  <si>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</si>
  <si>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</si>
  <si>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</si>
  <si>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</si>
  <si>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</si>
  <si>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</si>
  <si>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</si>
  <si>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</si>
  <si>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</si>
  <si>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</si>
  <si>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</si>
  <si>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</si>
  <si>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</si>
  <si>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</si>
  <si>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</si>
  <si>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</si>
  <si>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</si>
  <si>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</si>
  <si>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</si>
  <si>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</si>
  <si>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</si>
  <si>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</si>
  <si>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</si>
  <si>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</si>
  <si>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</si>
  <si>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</si>
  <si>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</si>
  <si>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</si>
  <si>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</si>
  <si>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</si>
  <si>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</si>
  <si>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</si>
  <si>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</si>
  <si>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</si>
  <si>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</si>
  <si>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</si>
  <si>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</si>
  <si>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</si>
  <si>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</si>
  <si>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</si>
  <si>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</si>
  <si>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</si>
  <si>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</si>
  <si>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</si>
  <si>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</si>
  <si>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</si>
  <si>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</si>
  <si>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</si>
  <si>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</si>
  <si>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</si>
  <si>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</si>
  <si>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</si>
  <si>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</si>
  <si>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</si>
  <si>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</si>
  <si>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</si>
  <si>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</si>
  <si>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</si>
  <si>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</si>
  <si>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</si>
  <si>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</si>
  <si>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</si>
  <si>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</si>
  <si>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</si>
  <si>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</si>
  <si>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</si>
  <si>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</si>
  <si>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</si>
  <si>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</si>
  <si>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</si>
  <si>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</si>
  <si>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</si>
  <si>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</si>
  <si>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</si>
  <si>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</si>
  <si>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</si>
  <si>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</si>
  <si>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</si>
  <si>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</si>
  <si>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</si>
  <si>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</si>
  <si>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</si>
  <si>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</si>
  <si>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</si>
  <si>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</si>
  <si>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</si>
  <si>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</si>
  <si>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</si>
  <si>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</si>
  <si>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</si>
  <si>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</si>
  <si>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</si>
  <si>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</si>
  <si>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</si>
  <si>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</si>
  <si>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</si>
  <si>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</si>
  <si>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</si>
  <si>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</si>
  <si>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</si>
  <si>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</si>
  <si>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</si>
  <si>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</si>
  <si>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</si>
  <si>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</si>
  <si>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</si>
  <si>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</si>
  <si>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</si>
  <si>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</si>
  <si>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</si>
  <si>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</si>
  <si>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</si>
  <si>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</si>
  <si>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</si>
  <si>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</si>
  <si>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</si>
  <si>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</si>
  <si>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</si>
  <si>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</si>
  <si>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</si>
  <si>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</si>
  <si>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</si>
  <si>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</si>
  <si>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</si>
  <si>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</si>
  <si>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</si>
  <si>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</si>
  <si>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</si>
  <si>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</si>
  <si>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</si>
  <si>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</si>
  <si>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</si>
  <si>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</si>
  <si>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</si>
  <si>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</si>
  <si>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</si>
  <si>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</si>
  <si>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</si>
  <si>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</si>
  <si>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</si>
  <si>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</si>
  <si>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</si>
  <si>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</si>
  <si>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</si>
  <si>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</si>
  <si>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</si>
  <si>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</si>
  <si>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</si>
  <si>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</si>
  <si>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</si>
  <si>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</si>
  <si>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</si>
  <si>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</si>
  <si>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</si>
  <si>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</si>
  <si>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</si>
  <si>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</si>
  <si>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</si>
  <si>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</si>
  <si>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</si>
  <si>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</si>
  <si>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</si>
  <si>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</si>
  <si>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</si>
  <si>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</si>
  <si>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</si>
  <si>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</si>
  <si>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</si>
  <si>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</si>
  <si>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</si>
  <si>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</si>
  <si>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</si>
  <si>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</si>
  <si>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</si>
  <si>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</si>
  <si>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</si>
  <si>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</si>
  <si>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</si>
  <si>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</si>
  <si>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</si>
  <si>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</si>
  <si>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</si>
  <si>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</si>
  <si>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</si>
  <si>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</si>
  <si>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</si>
  <si>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</si>
  <si>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</si>
  <si>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</si>
  <si>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</si>
  <si>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</si>
  <si>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</si>
  <si>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</si>
  <si>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</si>
  <si>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</si>
  <si>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</si>
  <si>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</si>
  <si>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</si>
  <si>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</si>
  <si>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</si>
  <si>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</si>
  <si>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</si>
  <si>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</si>
  <si>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</si>
  <si>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</si>
  <si>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</si>
  <si>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</si>
  <si>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</si>
  <si>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</si>
  <si>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</si>
  <si>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</si>
  <si>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</si>
  <si>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</si>
  <si>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</si>
  <si>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</si>
  <si>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</si>
  <si>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</si>
  <si>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</si>
  <si>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</si>
  <si>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</si>
  <si>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</si>
  <si>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</si>
  <si>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</si>
  <si>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</si>
  <si>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</si>
  <si>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</si>
  <si>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</si>
  <si>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</si>
  <si>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</si>
  <si>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</si>
  <si>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</si>
  <si>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</si>
  <si>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</si>
  <si>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</si>
  <si>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</si>
  <si>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</si>
  <si>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</si>
  <si>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</si>
  <si>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</si>
  <si>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</si>
  <si>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</si>
  <si>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</si>
  <si>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</si>
  <si>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</si>
  <si>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</si>
  <si>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</si>
  <si>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</si>
  <si>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</si>
  <si>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</si>
  <si>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</si>
  <si>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</si>
  <si>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</si>
  <si>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</si>
  <si>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</si>
  <si>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</si>
  <si>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</si>
  <si>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</si>
  <si>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</si>
  <si>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</si>
  <si>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</si>
  <si>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</si>
  <si>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</si>
  <si>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</si>
  <si>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</si>
  <si>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</si>
  <si>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</si>
  <si>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</si>
  <si>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</si>
  <si>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</si>
  <si>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</si>
  <si>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</si>
  <si>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</si>
  <si>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</si>
  <si>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</si>
  <si>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</si>
  <si>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</si>
  <si>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</si>
  <si>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</si>
  <si>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</si>
  <si>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</si>
  <si>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</si>
  <si>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</si>
  <si>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</si>
  <si>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</si>
  <si>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</si>
  <si>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</si>
  <si>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</si>
  <si>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</si>
  <si>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</si>
  <si>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</si>
  <si>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</si>
  <si>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</si>
  <si>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</si>
  <si>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</si>
  <si>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</si>
  <si>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</si>
  <si>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</si>
  <si>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</si>
  <si>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</si>
  <si>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</si>
  <si>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</si>
  <si>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</si>
  <si>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</si>
  <si>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</si>
  <si>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</si>
  <si>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</si>
  <si>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</si>
  <si>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</si>
  <si>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</si>
  <si>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</si>
  <si>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</si>
  <si>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</si>
  <si>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</si>
  <si>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</si>
  <si>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</si>
  <si>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</si>
  <si>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</si>
  <si>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</si>
  <si>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</si>
  <si>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</si>
  <si>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</si>
  <si>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</si>
  <si>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</si>
  <si>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</si>
  <si>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</si>
  <si>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</si>
  <si>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</si>
  <si>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</si>
  <si>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</si>
  <si>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</si>
  <si>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</si>
  <si>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</si>
  <si>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</si>
  <si>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</si>
  <si>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</si>
  <si>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</si>
  <si>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</si>
  <si>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</si>
  <si>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</si>
  <si>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</si>
  <si>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</si>
  <si>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</si>
  <si>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</si>
  <si>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</si>
  <si>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</si>
  <si>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</si>
  <si>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</si>
  <si>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</si>
  <si>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</si>
  <si>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</si>
  <si>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</si>
  <si>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</si>
  <si>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</si>
  <si>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</si>
  <si>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</si>
  <si>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</si>
  <si>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</si>
  <si>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</si>
  <si>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</si>
  <si>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</si>
  <si>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</si>
  <si>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</si>
  <si>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</si>
  <si>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</si>
  <si>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</si>
  <si>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</si>
  <si>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</si>
  <si>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</si>
  <si>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</si>
  <si>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</si>
  <si>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</si>
  <si>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</si>
  <si>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</si>
  <si>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</si>
  <si>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</si>
  <si>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</si>
  <si>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</si>
  <si>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</si>
  <si>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</si>
  <si>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</si>
  <si>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</si>
  <si>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</si>
  <si>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</si>
  <si>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</si>
  <si>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</si>
  <si>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</si>
  <si>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</si>
  <si>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</si>
  <si>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</si>
  <si>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</si>
  <si>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</si>
  <si>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</si>
  <si>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</si>
  <si>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</si>
  <si>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</si>
  <si>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</si>
  <si>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</si>
  <si>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</si>
  <si>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</si>
  <si>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</si>
  <si>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</si>
  <si>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</si>
  <si>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</si>
  <si>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</si>
  <si>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</si>
  <si>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</si>
  <si>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</si>
  <si>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</si>
  <si>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</si>
  <si>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</si>
  <si>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</si>
  <si>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</si>
  <si>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</si>
  <si>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</si>
  <si>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</si>
  <si>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</si>
  <si>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</si>
  <si>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</si>
  <si>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</si>
  <si>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</si>
  <si>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</si>
  <si>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</si>
  <si>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</si>
  <si>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</si>
  <si>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</si>
  <si>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</si>
  <si>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</si>
  <si>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</si>
  <si>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</si>
  <si>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</si>
  <si>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</si>
  <si>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</si>
  <si>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</si>
  <si>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</si>
  <si>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</si>
  <si>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</si>
  <si>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</si>
  <si>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</si>
  <si>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</si>
  <si>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</si>
  <si>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</si>
  <si>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</si>
  <si>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</si>
  <si>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</si>
  <si>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</si>
  <si>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</si>
  <si>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</si>
  <si>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</si>
  <si>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</si>
  <si>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</si>
  <si>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</si>
  <si>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</si>
  <si>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</si>
  <si>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</si>
  <si>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</si>
  <si>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</si>
  <si>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</si>
  <si>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</si>
  <si>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</si>
  <si>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</si>
  <si>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</si>
  <si>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</si>
  <si>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</si>
  <si>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</si>
  <si>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</si>
  <si>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</si>
  <si>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</si>
  <si>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</si>
  <si>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</si>
  <si>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</si>
  <si>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</si>
  <si>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</si>
  <si>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</si>
  <si>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</si>
  <si>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</si>
  <si>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</si>
  <si>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</si>
  <si>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</si>
  <si>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</si>
  <si>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</si>
  <si>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</si>
  <si>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</si>
  <si>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</si>
  <si>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</si>
  <si>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</si>
  <si>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</si>
  <si>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</si>
  <si>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</si>
  <si>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</si>
  <si>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</si>
  <si>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</si>
  <si>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</si>
  <si>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</si>
  <si>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</si>
  <si>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</si>
  <si>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</si>
  <si>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</si>
  <si>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</si>
  <si>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</si>
  <si>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</si>
  <si>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</si>
  <si>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</si>
  <si>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</si>
  <si>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</si>
  <si>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</si>
  <si>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</si>
  <si>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</si>
  <si>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</si>
  <si>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</si>
  <si>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</si>
  <si>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</si>
  <si>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</si>
  <si>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</si>
  <si>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</si>
  <si>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</si>
  <si>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</si>
  <si>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</si>
  <si>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</si>
  <si>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</si>
  <si>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</si>
  <si>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</si>
  <si>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</si>
  <si>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</si>
  <si>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</si>
  <si>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</si>
  <si>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</si>
  <si>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</si>
  <si>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</si>
  <si>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</si>
  <si>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</si>
  <si>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</si>
  <si>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</si>
  <si>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</si>
  <si>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</si>
  <si>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</si>
  <si>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</si>
  <si>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</si>
  <si>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</si>
  <si>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</si>
  <si>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</si>
  <si>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</si>
  <si>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</si>
  <si>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</si>
  <si>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</si>
  <si>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</si>
  <si>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</si>
  <si>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</si>
  <si>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</si>
  <si>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</si>
  <si>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</si>
  <si>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</si>
  <si>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</si>
  <si>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</si>
  <si>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</si>
  <si>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</si>
  <si>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</si>
  <si>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</si>
  <si>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</si>
  <si>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</si>
  <si>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</si>
  <si>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</si>
  <si>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</si>
  <si>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</si>
  <si>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</si>
  <si>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</si>
  <si>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</si>
  <si>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</si>
  <si>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</si>
  <si>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</si>
  <si>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</si>
  <si>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</si>
  <si>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</si>
  <si>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</si>
  <si>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</si>
  <si>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</si>
  <si>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</si>
  <si>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</si>
  <si>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</si>
  <si>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</si>
  <si>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</si>
  <si>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</si>
  <si>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</si>
  <si>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</si>
  <si>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</si>
  <si>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</si>
  <si>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</si>
  <si>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</si>
  <si>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</si>
  <si>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</si>
  <si>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</si>
  <si>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</si>
  <si>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</si>
  <si>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</si>
  <si>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</si>
  <si>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</si>
  <si>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</si>
  <si>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</si>
  <si>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</si>
  <si>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</si>
  <si>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</si>
  <si>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</si>
  <si>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</si>
  <si>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</si>
  <si>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</si>
  <si>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</si>
  <si>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</si>
  <si>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</si>
  <si>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</si>
  <si>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</si>
  <si>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</si>
  <si>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</si>
  <si>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</si>
  <si>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</si>
  <si>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</si>
  <si>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</si>
  <si>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</si>
  <si>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</si>
  <si>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</si>
  <si>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</si>
  <si>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</si>
  <si>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</si>
  <si>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</si>
  <si>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</si>
  <si>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</si>
  <si>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</si>
  <si>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</si>
  <si>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</si>
  <si>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</si>
  <si>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</si>
  <si>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</si>
  <si>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</si>
  <si>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</si>
  <si>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</si>
  <si>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</si>
  <si>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</si>
  <si>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</si>
  <si>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</si>
  <si>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</si>
  <si>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</si>
  <si>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</si>
  <si>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</si>
  <si>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</si>
  <si>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</si>
  <si>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</si>
  <si>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</si>
  <si>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</si>
  <si>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</si>
  <si>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</si>
  <si>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</si>
  <si>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</si>
  <si>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</si>
  <si>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</si>
  <si>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</si>
  <si>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</si>
  <si>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</si>
  <si>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</si>
  <si>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</si>
  <si>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</si>
  <si>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</si>
  <si>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</si>
  <si>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</si>
  <si>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</si>
  <si>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</si>
  <si>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</si>
  <si>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</si>
  <si>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</si>
  <si>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</si>
  <si>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</si>
  <si>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</si>
  <si>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</si>
  <si>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</si>
  <si>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</si>
  <si>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</si>
  <si>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</si>
  <si>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</si>
  <si>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</si>
  <si>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</si>
  <si>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</si>
  <si>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</si>
  <si>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</si>
  <si>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</si>
  <si>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</si>
  <si>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</si>
  <si>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</si>
  <si>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</si>
  <si>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</si>
  <si>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</si>
  <si>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</si>
  <si>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</si>
  <si>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</si>
  <si>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</si>
  <si>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</si>
  <si>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</si>
  <si>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</si>
  <si>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</si>
  <si>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</si>
  <si>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</si>
  <si>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</si>
  <si>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</si>
  <si>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</si>
  <si>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</si>
  <si>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</si>
  <si>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</si>
  <si>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</si>
  <si>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</si>
  <si>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</si>
  <si>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</si>
  <si>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</si>
  <si>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</si>
  <si>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</si>
  <si>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</si>
  <si>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</si>
  <si>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</si>
  <si>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</si>
  <si>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</si>
  <si>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</si>
  <si>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</si>
  <si>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</si>
  <si>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</si>
  <si>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</si>
  <si>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</si>
  <si>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</si>
  <si>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</si>
  <si>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</si>
  <si>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</si>
  <si>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</si>
  <si>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</si>
  <si>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</si>
  <si>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</si>
  <si>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</si>
  <si>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</si>
  <si>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</si>
  <si>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</si>
  <si>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</si>
  <si>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</si>
  <si>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</si>
  <si>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</si>
  <si>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</si>
  <si>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</si>
  <si>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</si>
  <si>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</si>
  <si>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</si>
  <si>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</si>
  <si>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</si>
  <si>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</si>
  <si>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</si>
  <si>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</si>
  <si>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</si>
  <si>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</si>
  <si>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</si>
  <si>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</si>
  <si>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</si>
  <si>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</si>
  <si>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</si>
  <si>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</si>
  <si>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</si>
  <si>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</si>
  <si>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</si>
  <si>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</si>
  <si>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</si>
  <si>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</si>
  <si>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</si>
  <si>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</si>
  <si>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</si>
  <si>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</si>
  <si>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</si>
  <si>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</si>
  <si>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</si>
  <si>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</si>
  <si>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</si>
  <si>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</si>
  <si>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</si>
  <si>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</si>
  <si>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</si>
  <si>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</si>
  <si>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</si>
  <si>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</si>
  <si>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</si>
  <si>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</si>
  <si>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</si>
  <si>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</si>
  <si>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</si>
  <si>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</si>
  <si>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</si>
  <si>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</si>
  <si>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</si>
  <si>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</si>
  <si>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</si>
  <si>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</si>
  <si>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</si>
  <si>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</si>
  <si>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</si>
  <si>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</si>
  <si>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</si>
  <si>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</si>
  <si>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</si>
  <si>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</si>
  <si>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</si>
  <si>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</si>
  <si>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</si>
  <si>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</si>
  <si>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</si>
  <si>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</si>
  <si>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</si>
  <si>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</si>
  <si>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</si>
  <si>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</si>
  <si>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</si>
  <si>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</si>
  <si>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</si>
  <si>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</si>
  <si>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</si>
  <si>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</si>
  <si>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</si>
  <si>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</si>
  <si>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</si>
  <si>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</si>
  <si>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</si>
  <si>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</si>
  <si>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</si>
  <si>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</si>
  <si>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</si>
  <si>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</si>
  <si>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</si>
  <si>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</si>
  <si>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</si>
  <si>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</si>
  <si>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</si>
  <si>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</si>
  <si>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</si>
  <si>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</si>
  <si>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</si>
  <si>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</si>
  <si>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</si>
  <si>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</si>
  <si>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</si>
  <si>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</si>
  <si>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</si>
  <si>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</si>
  <si>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</si>
  <si>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</si>
  <si>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</si>
  <si>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</si>
  <si>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</si>
  <si>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</si>
  <si>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</si>
  <si>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</si>
  <si>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</si>
  <si>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</si>
  <si>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</si>
  <si>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</si>
  <si>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</si>
  <si>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</si>
  <si>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</si>
  <si>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</si>
  <si>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</si>
  <si>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</si>
  <si>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</si>
  <si>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</si>
  <si>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</si>
  <si>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</si>
  <si>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</si>
  <si>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</si>
  <si>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</si>
  <si>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</si>
  <si>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</si>
  <si>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</si>
  <si>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</si>
  <si>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</si>
  <si>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</si>
  <si>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</si>
  <si>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</si>
  <si>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</si>
  <si>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</si>
  <si>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</si>
  <si>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</si>
  <si>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</si>
  <si>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</si>
  <si>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</si>
  <si>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</si>
  <si>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</si>
  <si>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</si>
  <si>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</si>
  <si>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</si>
  <si>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</si>
  <si>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</si>
  <si>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</si>
  <si>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</si>
  <si>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</si>
  <si>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</si>
  <si>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</si>
  <si>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</si>
  <si>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</si>
  <si>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</si>
  <si>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</si>
  <si>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</si>
  <si>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</si>
  <si>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</si>
  <si>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</si>
  <si>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</si>
  <si>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</si>
  <si>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</si>
  <si>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</si>
  <si>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</si>
  <si>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</si>
  <si>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</si>
  <si>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</si>
  <si>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</si>
  <si>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</si>
  <si>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</si>
  <si>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</si>
  <si>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</si>
  <si>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</si>
  <si>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</si>
  <si>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</si>
  <si>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</si>
  <si>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</si>
  <si>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</si>
  <si>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</si>
  <si>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</si>
  <si>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</si>
  <si>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</si>
  <si>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</si>
  <si>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</si>
  <si>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</si>
  <si>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</si>
  <si>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</si>
  <si>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</si>
  <si>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</si>
  <si>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</si>
  <si>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</si>
  <si>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</si>
  <si>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</si>
  <si>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</si>
  <si>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</si>
  <si>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</si>
  <si>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</si>
  <si>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</si>
  <si>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</si>
  <si>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</si>
  <si>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</si>
  <si>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</si>
  <si>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</si>
  <si>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</si>
  <si>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</si>
  <si>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</si>
  <si>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</si>
  <si>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</si>
  <si>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</si>
  <si>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</si>
  <si>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</si>
  <si>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</si>
  <si>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</si>
  <si>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</si>
  <si>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</si>
  <si>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</si>
  <si>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</si>
  <si>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</si>
  <si>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</si>
  <si>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</si>
  <si>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</si>
  <si>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</si>
  <si>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</si>
  <si>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</si>
  <si>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</si>
  <si>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</si>
  <si>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</si>
  <si>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</si>
  <si>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</si>
  <si>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</si>
  <si>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</si>
  <si>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</si>
  <si>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</si>
  <si>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</si>
  <si>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</si>
  <si>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</si>
  <si>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</si>
  <si>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</si>
  <si>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</si>
  <si>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</si>
  <si>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</si>
  <si>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</si>
  <si>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</si>
  <si>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</si>
  <si>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</si>
  <si>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</si>
  <si>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</si>
  <si>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</si>
  <si>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</si>
  <si>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</si>
  <si>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</si>
  <si>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</si>
  <si>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</si>
  <si>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</si>
  <si>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</si>
  <si>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</si>
  <si>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</si>
  <si>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</si>
  <si>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</si>
  <si>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</si>
  <si>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</si>
  <si>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</si>
  <si>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</si>
  <si>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</si>
  <si>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</si>
  <si>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</si>
  <si>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</si>
  <si>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</si>
  <si>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</si>
  <si>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</si>
  <si>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</si>
  <si>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</si>
  <si>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</si>
  <si>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</si>
  <si>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</si>
  <si>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</si>
  <si>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</si>
  <si>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</si>
  <si>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</si>
  <si>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</si>
  <si>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</si>
  <si>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</si>
  <si>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</si>
  <si>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</si>
  <si>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</si>
  <si>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</si>
  <si>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</si>
  <si>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</si>
  <si>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</si>
  <si>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</si>
  <si>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</si>
  <si>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</si>
  <si>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</si>
  <si>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</si>
  <si>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</si>
  <si>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</si>
  <si>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</si>
  <si>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</si>
  <si>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</si>
  <si>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</si>
  <si>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</si>
  <si>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</si>
  <si>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</si>
  <si>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</si>
  <si>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</si>
  <si>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</si>
  <si>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</si>
  <si>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</si>
  <si>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</si>
  <si>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</si>
  <si>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</si>
  <si>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</si>
  <si>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</si>
  <si>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</si>
  <si>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</si>
  <si>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</si>
  <si>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</si>
  <si>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</si>
  <si>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</si>
  <si>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</si>
  <si>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</si>
  <si>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</si>
  <si>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</si>
  <si>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</si>
  <si>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</si>
  <si>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</si>
  <si>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</si>
  <si>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</si>
  <si>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</si>
  <si>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</si>
  <si>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</si>
  <si>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</si>
  <si>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</si>
  <si>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</si>
  <si>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</si>
  <si>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</si>
  <si>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</si>
  <si>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</si>
  <si>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</si>
  <si>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</si>
  <si>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</si>
  <si>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</si>
  <si>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</si>
  <si>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</si>
  <si>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</si>
  <si>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</si>
  <si>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</si>
  <si>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</si>
  <si>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</si>
  <si>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</si>
  <si>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</si>
  <si>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</si>
  <si>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</si>
  <si>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</si>
  <si>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</si>
  <si>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</si>
  <si>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</si>
  <si>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</si>
  <si>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</si>
  <si>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</si>
  <si>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</si>
  <si>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</si>
  <si>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</si>
  <si>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</si>
  <si>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</si>
  <si>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</si>
  <si>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</si>
  <si>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</si>
  <si>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</si>
  <si>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</si>
  <si>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</si>
  <si>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</si>
  <si>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</si>
  <si>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</si>
  <si>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</si>
  <si>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</si>
  <si>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</si>
  <si>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</si>
  <si>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</si>
  <si>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</si>
  <si>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</si>
  <si>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</si>
  <si>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</si>
  <si>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</si>
  <si>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</si>
  <si>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</si>
  <si>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</si>
  <si>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</si>
  <si>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</si>
  <si>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</si>
  <si>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</si>
  <si>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</si>
  <si>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</si>
  <si>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</si>
  <si>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</si>
  <si>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</si>
  <si>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</si>
  <si>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</si>
  <si>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</si>
  <si>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</si>
  <si>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</si>
  <si>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</si>
  <si>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</si>
  <si>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</si>
  <si>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</si>
  <si>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</si>
  <si>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</si>
  <si>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</si>
  <si>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</si>
  <si>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</si>
  <si>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</si>
  <si>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</si>
  <si>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</si>
  <si>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</si>
  <si>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</si>
  <si>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</si>
  <si>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</si>
  <si>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</si>
  <si>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</si>
  <si>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</si>
  <si>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</si>
  <si>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</si>
  <si>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</si>
  <si>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</si>
  <si>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</si>
  <si>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</si>
  <si>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</si>
  <si>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</si>
  <si>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</si>
  <si>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</si>
  <si>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</si>
  <si>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</si>
  <si>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</si>
  <si>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</si>
  <si>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</si>
  <si>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</si>
  <si>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</si>
  <si>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</si>
  <si>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</si>
  <si>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</si>
  <si>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</si>
  <si>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</si>
  <si>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</si>
  <si>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</si>
  <si>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</si>
  <si>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</si>
  <si>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</si>
  <si>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</si>
  <si>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</si>
  <si>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</si>
  <si>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</si>
  <si>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</si>
  <si>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</si>
  <si>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</si>
  <si>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</si>
  <si>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</si>
  <si>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</si>
  <si>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</si>
  <si>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</si>
  <si>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</si>
  <si>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</si>
  <si>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</si>
  <si>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</si>
  <si>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</si>
  <si>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</si>
  <si>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</si>
  <si>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</si>
  <si>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</si>
  <si>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</si>
  <si>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</si>
  <si>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</si>
  <si>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</si>
  <si>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</si>
  <si>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</si>
  <si>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</si>
  <si>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</si>
  <si>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</si>
  <si>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</si>
  <si>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</si>
  <si>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</si>
  <si>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</si>
  <si>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</si>
  <si>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</si>
  <si>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</si>
  <si>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</si>
  <si>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</si>
  <si>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</si>
  <si>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</si>
  <si>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</si>
  <si>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</si>
  <si>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</si>
  <si>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</si>
  <si>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</si>
  <si>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</si>
  <si>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</si>
  <si>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</si>
  <si>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</si>
  <si>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</si>
  <si>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</si>
  <si>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</si>
  <si>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</si>
  <si>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</si>
  <si>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</si>
  <si>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</si>
  <si>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</si>
  <si>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</si>
  <si>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</si>
  <si>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</si>
  <si>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</si>
  <si>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</si>
  <si>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</si>
  <si>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</si>
  <si>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</si>
  <si>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</si>
  <si>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</si>
  <si>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</si>
  <si>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</si>
  <si>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</si>
  <si>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</si>
  <si>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</si>
  <si>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</si>
  <si>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</si>
  <si>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</si>
  <si>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</si>
  <si>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</si>
  <si>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</si>
  <si>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</si>
  <si>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</si>
  <si>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</si>
  <si>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</si>
  <si>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</si>
  <si>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</si>
  <si>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</si>
  <si>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</si>
  <si>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</si>
  <si>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</si>
  <si>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</si>
  <si>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</si>
  <si>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</si>
  <si>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</si>
  <si>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</si>
  <si>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</si>
  <si>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</si>
  <si>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</si>
  <si>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</si>
  <si>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</si>
  <si>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</si>
  <si>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</si>
  <si>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</si>
  <si>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</si>
  <si>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</si>
  <si>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</si>
  <si>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</si>
  <si>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</si>
  <si>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</si>
  <si>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</si>
  <si>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</si>
  <si>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</si>
  <si>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</si>
  <si>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</si>
  <si>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</si>
  <si>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</si>
  <si>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</si>
  <si>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</si>
  <si>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</si>
  <si>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</si>
  <si>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</si>
  <si>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</si>
  <si>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</si>
  <si>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</si>
  <si>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</si>
  <si>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</si>
  <si>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</si>
  <si>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</si>
  <si>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</si>
  <si>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</si>
  <si>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</si>
  <si>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</si>
  <si>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</si>
  <si>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</si>
  <si>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</si>
  <si>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</si>
  <si>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</si>
  <si>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</si>
  <si>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</si>
  <si>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</si>
  <si>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</si>
  <si>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</si>
  <si>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</si>
  <si>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</si>
  <si>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</si>
  <si>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</si>
  <si>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</si>
  <si>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</si>
  <si>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</si>
  <si>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</si>
  <si>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</si>
  <si>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</si>
  <si>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</si>
  <si>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</si>
  <si>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</si>
  <si>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</si>
  <si>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</si>
  <si>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</si>
  <si>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</si>
  <si>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</si>
  <si>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</si>
  <si>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</si>
  <si>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</si>
  <si>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</si>
  <si>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</si>
  <si>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</si>
  <si>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</si>
  <si>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</si>
  <si>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</si>
  <si>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</si>
  <si>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</si>
  <si>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</si>
  <si>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</si>
  <si>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</si>
  <si>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</si>
  <si>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</si>
  <si>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</si>
  <si>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</si>
  <si>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</si>
  <si>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</si>
  <si>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</si>
  <si>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</si>
  <si>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</si>
  <si>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</si>
  <si>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</si>
  <si>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</si>
  <si>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</si>
  <si>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</si>
  <si>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</si>
  <si>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</si>
  <si>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</si>
  <si>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</si>
  <si>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</si>
  <si>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</si>
  <si>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</si>
  <si>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</si>
  <si>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</si>
  <si>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</si>
  <si>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</si>
  <si>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</si>
  <si>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</si>
  <si>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</si>
  <si>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</si>
  <si>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</si>
  <si>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</si>
  <si>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</si>
  <si>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</si>
  <si>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</si>
  <si>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</si>
  <si>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</si>
  <si>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</si>
  <si>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</si>
  <si>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</si>
  <si>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</si>
  <si>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</si>
  <si>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</si>
  <si>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</si>
  <si>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</si>
  <si>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</si>
  <si>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</si>
  <si>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</si>
  <si>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</si>
  <si>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</si>
  <si>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</si>
  <si>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</si>
  <si>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</si>
  <si>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</si>
  <si>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</si>
  <si>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</si>
  <si>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</si>
  <si>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</si>
  <si>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</si>
  <si>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</si>
  <si>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</si>
  <si>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</si>
  <si>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</si>
  <si>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</si>
  <si>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</si>
  <si>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</si>
  <si>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</si>
  <si>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</si>
  <si>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</si>
  <si>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</si>
  <si>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</si>
  <si>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</si>
  <si>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</si>
  <si>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</si>
  <si>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</si>
  <si>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</si>
  <si>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</si>
  <si>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</si>
  <si>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</si>
  <si>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</si>
  <si>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</si>
  <si>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</si>
  <si>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</si>
  <si>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</si>
  <si>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</si>
  <si>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</si>
  <si>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</si>
  <si>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</si>
  <si>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</si>
  <si>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</si>
  <si>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</si>
  <si>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</si>
  <si>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</si>
  <si>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</si>
  <si>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</si>
  <si>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</si>
  <si>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</si>
  <si>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</si>
  <si>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</si>
  <si>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</si>
  <si>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</si>
  <si>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</si>
  <si>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</si>
  <si>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</si>
  <si>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</si>
  <si>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</si>
  <si>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</si>
  <si>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</si>
  <si>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</si>
  <si>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</si>
  <si>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</si>
  <si>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</si>
  <si>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</si>
  <si>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</si>
  <si>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</si>
  <si>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</si>
  <si>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</si>
  <si>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</si>
  <si>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</si>
  <si>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</si>
  <si>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</si>
  <si>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</si>
  <si>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</si>
  <si>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</si>
  <si>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</si>
  <si>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</si>
  <si>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</si>
  <si>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</si>
  <si>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</si>
  <si>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</si>
  <si>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</si>
  <si>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</si>
  <si>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</si>
  <si>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</si>
  <si>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</si>
  <si>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</si>
  <si>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</si>
  <si>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</si>
  <si>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</si>
  <si>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</si>
  <si>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</si>
  <si>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</si>
  <si>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</si>
  <si>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</si>
  <si>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</si>
  <si>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</si>
  <si>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</si>
  <si>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</si>
  <si>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</si>
  <si>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</si>
  <si>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</si>
  <si>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</si>
  <si>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</si>
  <si>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</si>
  <si>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</si>
  <si>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</si>
  <si>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</si>
  <si>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</si>
  <si>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</si>
  <si>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</si>
  <si>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</si>
  <si>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</si>
  <si>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</si>
  <si>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</si>
  <si>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</si>
  <si>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</si>
  <si>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</si>
  <si>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</si>
  <si>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</si>
  <si>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</si>
  <si>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</si>
  <si>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</si>
  <si>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</si>
  <si>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</si>
  <si>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</si>
  <si>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</si>
  <si>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</si>
  <si>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</si>
  <si>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</si>
  <si>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</si>
  <si>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</si>
  <si>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</si>
  <si>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</si>
  <si>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</si>
  <si>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</si>
  <si>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</si>
  <si>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</si>
  <si>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</si>
  <si>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</si>
  <si>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</si>
  <si>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</si>
  <si>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</si>
  <si>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</si>
  <si>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</si>
  <si>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</si>
  <si>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</si>
  <si>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</si>
  <si>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</si>
  <si>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</si>
  <si>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</si>
  <si>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</si>
  <si>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</si>
  <si>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</si>
  <si>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</si>
  <si>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</si>
  <si>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</si>
  <si>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</si>
  <si>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</si>
  <si>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</si>
  <si>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</si>
  <si>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</si>
  <si>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</si>
  <si>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</si>
  <si>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</si>
  <si>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</si>
  <si>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</si>
  <si>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</si>
  <si>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</si>
  <si>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</si>
  <si>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</si>
  <si>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</si>
  <si>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</si>
  <si>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</si>
  <si>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</si>
  <si>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</si>
  <si>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</si>
  <si>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</si>
  <si>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</si>
  <si>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</si>
  <si>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</si>
  <si>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</si>
  <si>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</si>
  <si>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</si>
  <si>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</si>
  <si>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</si>
  <si>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</si>
  <si>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</si>
  <si>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</si>
  <si>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</si>
  <si>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</si>
  <si>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</si>
  <si>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</si>
  <si>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</si>
  <si>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</si>
  <si>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</si>
  <si>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</si>
  <si>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</si>
  <si>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</si>
  <si>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</si>
  <si>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</si>
  <si>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</si>
  <si>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</si>
  <si>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</si>
  <si>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</si>
  <si>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</si>
  <si>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</si>
  <si>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</si>
  <si>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</si>
  <si>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</si>
  <si>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</si>
  <si>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</si>
  <si>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</si>
  <si>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</si>
  <si>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</si>
  <si>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</si>
  <si>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</si>
  <si>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</si>
  <si>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</si>
  <si>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</si>
  <si>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</si>
  <si>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</si>
  <si>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</si>
  <si>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</si>
  <si>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</si>
  <si>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</si>
  <si>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</si>
  <si>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</si>
  <si>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</si>
  <si>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</si>
  <si>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</si>
  <si>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</si>
  <si>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</si>
  <si>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</si>
  <si>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</si>
  <si>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</si>
  <si>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</si>
  <si>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</si>
  <si>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</si>
  <si>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</si>
  <si>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</si>
  <si>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</si>
  <si>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</si>
  <si>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</si>
  <si>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</si>
  <si>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</si>
  <si>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</si>
  <si>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</si>
  <si>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</si>
  <si>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</si>
  <si>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</si>
  <si>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</si>
  <si>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</si>
  <si>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</si>
  <si>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</si>
  <si>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</si>
  <si>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</si>
  <si>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</si>
  <si>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</si>
  <si>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</si>
  <si>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</si>
  <si>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</si>
  <si>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</si>
  <si>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</si>
  <si>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</si>
  <si>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</si>
  <si>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</si>
  <si>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</si>
  <si>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</si>
  <si>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</si>
  <si>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</si>
  <si>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</si>
  <si>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</si>
  <si>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</si>
  <si>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</si>
  <si>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</si>
  <si>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</si>
  <si>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</si>
  <si>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</si>
  <si>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</si>
  <si>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</si>
  <si>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</si>
  <si>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</si>
  <si>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</si>
  <si>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</si>
  <si>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</si>
  <si>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</si>
  <si>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</si>
  <si>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</si>
  <si>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</si>
  <si>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</si>
  <si>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</si>
  <si>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</si>
  <si>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</si>
  <si>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</si>
  <si>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</si>
  <si>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</si>
  <si>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</si>
  <si>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</si>
  <si>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</si>
  <si>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</si>
  <si>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</si>
  <si>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</si>
  <si>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</si>
  <si>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</si>
  <si>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</si>
  <si>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</si>
  <si>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</si>
  <si>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</si>
  <si>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</si>
  <si>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</si>
  <si>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</si>
  <si>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</si>
  <si>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</si>
  <si>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</si>
  <si>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</si>
  <si>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</si>
  <si>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</si>
  <si>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</si>
  <si>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</si>
  <si>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</si>
  <si>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</si>
  <si>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</si>
  <si>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</si>
  <si>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</si>
  <si>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</si>
  <si>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</si>
  <si>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</si>
  <si>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</si>
  <si>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</si>
  <si>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</si>
  <si>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</si>
  <si>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</si>
  <si>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</si>
  <si>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</si>
  <si>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</si>
  <si>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</si>
  <si>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</si>
  <si>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</si>
  <si>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</si>
  <si>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</si>
  <si>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</si>
  <si>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</si>
  <si>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</si>
  <si>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</si>
  <si>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</si>
  <si>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</si>
  <si>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</si>
  <si>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</si>
  <si>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</si>
  <si>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</si>
  <si>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</si>
  <si>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</si>
  <si>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</si>
  <si>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</si>
  <si>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</si>
  <si>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</si>
  <si>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</si>
  <si>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</si>
  <si>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</si>
  <si>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</si>
  <si>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</si>
  <si>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</si>
  <si>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</si>
  <si>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</si>
  <si>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</si>
  <si>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</si>
  <si>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</si>
  <si>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</si>
  <si>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</si>
  <si>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</si>
  <si>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</si>
  <si>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</si>
  <si>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</si>
  <si>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</si>
  <si>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</si>
  <si>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</si>
  <si>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</si>
  <si>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</si>
  <si>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</si>
  <si>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</si>
  <si>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</si>
  <si>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</si>
  <si>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</si>
  <si>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</si>
  <si>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</si>
  <si>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</si>
  <si>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</si>
  <si>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</si>
  <si>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</si>
  <si>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</si>
  <si>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</si>
  <si>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</si>
  <si>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</si>
  <si>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</si>
  <si>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</si>
  <si>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</si>
  <si>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</si>
  <si>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</si>
  <si>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</si>
  <si>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</si>
  <si>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</si>
  <si>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</si>
  <si>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</si>
  <si>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</si>
  <si>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</si>
  <si>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</si>
  <si>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</si>
  <si>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</si>
  <si>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</si>
  <si>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</si>
  <si>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</si>
  <si>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</si>
  <si>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</si>
  <si>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</si>
  <si>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</si>
  <si>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</si>
  <si>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</si>
  <si>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</si>
  <si>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</si>
  <si>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</si>
  <si>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</si>
  <si>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</si>
  <si>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</si>
  <si>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</si>
  <si>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</si>
  <si>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</si>
  <si>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</si>
  <si>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</si>
  <si>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</si>
  <si>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</si>
  <si>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</si>
  <si>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</si>
  <si>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</si>
  <si>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</si>
  <si>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</si>
  <si>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</si>
  <si>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</si>
  <si>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</si>
  <si>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</si>
  <si>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</si>
  <si>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</si>
  <si>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</si>
  <si>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</si>
  <si>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</si>
  <si>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</si>
  <si>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</si>
  <si>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</si>
  <si>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</si>
  <si>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</si>
  <si>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</si>
  <si>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</si>
  <si>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</si>
  <si>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</si>
  <si>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</si>
  <si>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</si>
  <si>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</si>
  <si>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</si>
  <si>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</si>
  <si>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</si>
  <si>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</si>
  <si>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</si>
  <si>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</si>
  <si>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</si>
  <si>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</si>
  <si>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</si>
  <si>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</si>
  <si>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</si>
  <si>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</si>
  <si>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</si>
  <si>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</si>
  <si>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</si>
  <si>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</si>
  <si>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</si>
  <si>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</si>
  <si>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</si>
  <si>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</si>
  <si>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</si>
  <si>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</si>
  <si>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</si>
  <si>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</si>
  <si>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</si>
  <si>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</si>
  <si>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</si>
  <si>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</si>
  <si>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</si>
  <si>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</si>
  <si>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</si>
  <si>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</si>
  <si>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</si>
  <si>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</si>
  <si>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</si>
  <si>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</si>
  <si>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</si>
  <si>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</si>
  <si>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</si>
  <si>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</si>
  <si>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</si>
  <si>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</si>
  <si>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</si>
  <si>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</si>
  <si>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</si>
  <si>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</si>
  <si>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</si>
  <si>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</si>
  <si>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</si>
  <si>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</si>
  <si>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</si>
  <si>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</si>
  <si>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</si>
  <si>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</si>
  <si>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</si>
  <si>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</si>
  <si>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</si>
  <si>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</si>
  <si>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</si>
  <si>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</si>
  <si>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</si>
  <si>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</si>
  <si>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</si>
  <si>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</si>
  <si>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</si>
  <si>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</si>
  <si>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</si>
  <si>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</si>
  <si>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</si>
  <si>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</si>
  <si>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</si>
  <si>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</si>
  <si>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</si>
  <si>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</si>
  <si>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</si>
  <si>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</si>
  <si>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</si>
  <si>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</si>
  <si>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</si>
  <si>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</si>
  <si>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</si>
  <si>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</si>
  <si>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</si>
  <si>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</si>
  <si>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</si>
  <si>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</si>
  <si>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</si>
  <si>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</si>
  <si>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</si>
  <si>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</si>
  <si>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</si>
  <si>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</si>
  <si>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</si>
  <si>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</si>
  <si>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</si>
  <si>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</si>
  <si>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</si>
  <si>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</si>
  <si>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</si>
  <si>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</si>
  <si>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</si>
  <si>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</si>
  <si>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</si>
  <si>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</si>
  <si>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</si>
  <si>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</si>
  <si>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</si>
  <si>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</si>
  <si>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</si>
  <si>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</si>
  <si>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</si>
  <si>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</si>
  <si>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</si>
  <si>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</si>
  <si>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</si>
  <si>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</si>
  <si>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</si>
  <si>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</si>
  <si>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</si>
  <si>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</si>
  <si>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</si>
  <si>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</si>
  <si>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</si>
  <si>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</si>
  <si>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</si>
  <si>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</si>
  <si>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</si>
  <si>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</si>
  <si>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</si>
  <si>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</si>
  <si>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</si>
  <si>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</si>
  <si>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</si>
  <si>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</si>
  <si>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</si>
  <si>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</si>
  <si>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</si>
  <si>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</si>
  <si>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</si>
  <si>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</si>
  <si>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</si>
  <si>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</si>
  <si>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</si>
  <si>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</si>
  <si>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</si>
  <si>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</si>
  <si>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</si>
  <si>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</si>
  <si>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</si>
  <si>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</si>
  <si>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</si>
  <si>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</si>
  <si>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</si>
  <si>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</si>
  <si>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</si>
  <si>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</si>
  <si>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</si>
  <si>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</si>
  <si>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</si>
  <si>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</si>
  <si>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</si>
  <si>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</si>
  <si>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</si>
  <si>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</si>
  <si>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</si>
  <si>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</si>
  <si>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</si>
  <si>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</si>
  <si>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</si>
  <si>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</si>
  <si>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</si>
  <si>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</si>
  <si>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</si>
  <si>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</si>
  <si>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</si>
  <si>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</si>
  <si>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</si>
  <si>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</si>
  <si>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</si>
  <si>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</si>
  <si>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</si>
  <si>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</si>
  <si>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</si>
  <si>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</si>
  <si>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</si>
  <si>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</si>
  <si>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</si>
  <si>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</si>
  <si>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</si>
  <si>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</si>
  <si>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</si>
  <si>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</si>
  <si>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</si>
  <si>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</si>
  <si>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</si>
  <si>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</si>
  <si>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</si>
  <si>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</si>
  <si>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</si>
  <si>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</si>
  <si>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</si>
  <si>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</si>
  <si>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</si>
  <si>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</si>
  <si>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</si>
  <si>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</si>
  <si>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</si>
  <si>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</si>
  <si>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</si>
  <si>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</si>
  <si>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</si>
  <si>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</si>
  <si>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</si>
  <si>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</si>
  <si>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</si>
  <si>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</si>
  <si>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</si>
  <si>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</si>
  <si>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</si>
  <si>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</si>
  <si>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</si>
  <si>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</si>
  <si>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</si>
  <si>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</si>
  <si>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</si>
  <si>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</si>
  <si>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</si>
  <si>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</si>
  <si>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</si>
  <si>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</si>
  <si>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</si>
  <si>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</si>
  <si>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</si>
  <si>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</si>
  <si>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</si>
  <si>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</si>
  <si>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</si>
  <si>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</si>
  <si>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</si>
  <si>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</si>
  <si>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</si>
  <si>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</si>
  <si>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</si>
  <si>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</si>
  <si>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</si>
  <si>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</si>
  <si>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</si>
  <si>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</si>
  <si>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</si>
  <si>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</si>
  <si>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</si>
  <si>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</si>
  <si>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</si>
  <si>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</si>
  <si>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</si>
  <si>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</si>
  <si>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</si>
  <si>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</si>
  <si>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</si>
  <si>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</si>
  <si>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</si>
  <si>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</si>
  <si>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</si>
  <si>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</si>
  <si>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</si>
  <si>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</si>
  <si>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</si>
  <si>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</si>
  <si>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</si>
  <si>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</si>
  <si>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</si>
  <si>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</si>
  <si>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</si>
  <si>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</si>
  <si>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</si>
  <si>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</si>
  <si>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</si>
  <si>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</si>
  <si>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</si>
  <si>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</si>
  <si>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</si>
  <si>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</si>
  <si>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</si>
  <si>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</si>
  <si>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</si>
  <si>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</si>
  <si>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</si>
  <si>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</si>
  <si>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</si>
  <si>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</si>
  <si>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</si>
  <si>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</si>
  <si>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</si>
  <si>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</si>
  <si>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</si>
  <si>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</si>
  <si>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</si>
  <si>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</si>
  <si>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</si>
  <si>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</si>
  <si>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</si>
  <si>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</si>
  <si>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</si>
  <si>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</si>
  <si>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</si>
  <si>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</si>
  <si>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</si>
  <si>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</si>
  <si>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</si>
  <si>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</si>
  <si>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</si>
  <si>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</si>
  <si>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</si>
  <si>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</si>
  <si>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</si>
  <si>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</si>
  <si>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</si>
  <si>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</si>
  <si>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</si>
  <si>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</si>
  <si>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</si>
  <si>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</si>
  <si>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</si>
  <si>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</si>
  <si>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</si>
  <si>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</si>
  <si>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</si>
  <si>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</si>
  <si>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</si>
  <si>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</si>
  <si>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</si>
  <si>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</si>
  <si>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</si>
  <si>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</si>
  <si>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</si>
  <si>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</si>
  <si>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</si>
  <si>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</si>
  <si>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</si>
  <si>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</si>
  <si>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</si>
  <si>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</si>
  <si>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</si>
  <si>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</si>
  <si>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</si>
  <si>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</si>
  <si>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</si>
  <si>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</si>
  <si>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</si>
  <si>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</si>
  <si>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</si>
  <si>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</si>
  <si>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</si>
  <si>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</si>
  <si>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</si>
  <si>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</si>
  <si>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</si>
  <si>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</si>
  <si>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</si>
  <si>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</si>
  <si>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</si>
  <si>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</si>
  <si>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</si>
  <si>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</si>
  <si>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</si>
  <si>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</si>
  <si>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</si>
  <si>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</si>
  <si>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</si>
  <si>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</si>
  <si>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</si>
  <si>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</si>
  <si>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</si>
  <si>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</si>
  <si>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</si>
  <si>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</si>
  <si>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</si>
  <si>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</si>
  <si>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</si>
  <si>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</si>
  <si>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</si>
  <si>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</si>
  <si>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</si>
  <si>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</si>
  <si>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</si>
  <si>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</si>
  <si>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</si>
  <si>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</si>
  <si>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</si>
  <si>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</si>
  <si>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</si>
  <si>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</si>
  <si>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</si>
  <si>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</si>
  <si>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</si>
  <si>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</si>
  <si>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</si>
  <si>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</si>
  <si>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</si>
  <si>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</si>
  <si>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</si>
  <si>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</si>
  <si>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</si>
  <si>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</si>
  <si>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</si>
  <si>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</si>
  <si>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</si>
  <si>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</si>
  <si>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</si>
  <si>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</si>
  <si>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</si>
  <si>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</si>
  <si>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</si>
  <si>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</si>
  <si>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</si>
  <si>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</si>
  <si>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</si>
  <si>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</si>
  <si>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</si>
  <si>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</si>
  <si>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</si>
  <si>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</si>
  <si>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</si>
  <si>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</si>
  <si>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</si>
  <si>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</si>
  <si>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</si>
  <si>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</si>
  <si>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</si>
  <si>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</si>
  <si>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</si>
  <si>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</si>
  <si>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</si>
  <si>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</si>
  <si>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</si>
  <si>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</si>
  <si>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</si>
  <si>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</si>
  <si>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</si>
  <si>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</si>
  <si>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</si>
  <si>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</si>
  <si>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</si>
  <si>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</si>
  <si>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</si>
  <si>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</si>
  <si>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</si>
  <si>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</si>
  <si>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</si>
  <si>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</si>
  <si>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</si>
  <si>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</si>
  <si>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</si>
  <si>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</si>
  <si>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</si>
  <si>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</si>
  <si>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</si>
  <si>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</si>
  <si>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</si>
  <si>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</si>
  <si>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</si>
  <si>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</si>
  <si>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</si>
  <si>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</si>
  <si>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</si>
  <si>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</si>
  <si>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</si>
  <si>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</si>
  <si>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</si>
  <si>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</si>
  <si>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</si>
  <si>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</si>
  <si>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</si>
  <si>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</si>
  <si>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</si>
  <si>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</si>
  <si>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</si>
  <si>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</si>
  <si>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</si>
  <si>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</si>
  <si>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</si>
  <si>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</si>
  <si>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</si>
  <si>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</si>
  <si>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</si>
  <si>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</si>
  <si>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</si>
  <si>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</si>
  <si>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</si>
  <si>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</si>
  <si>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</si>
  <si>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</si>
  <si>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</si>
  <si>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</si>
  <si>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</si>
  <si>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</si>
  <si>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</si>
  <si>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</si>
  <si>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</si>
  <si>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</si>
  <si>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</si>
  <si>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</si>
  <si>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</si>
  <si>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</si>
  <si>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</si>
  <si>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</si>
  <si>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</si>
  <si>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</si>
  <si>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</si>
  <si>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</si>
  <si>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</si>
  <si>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</si>
  <si>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</si>
  <si>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</si>
  <si>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</si>
  <si>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</si>
  <si>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</si>
  <si>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</si>
  <si>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</si>
  <si>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</si>
  <si>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</si>
  <si>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</si>
  <si>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</si>
  <si>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</si>
  <si>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</si>
  <si>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</si>
  <si>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</si>
  <si>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</si>
  <si>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</si>
  <si>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</si>
  <si>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</si>
  <si>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</si>
  <si>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</si>
  <si>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</si>
  <si>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</si>
  <si>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</si>
  <si>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</si>
  <si>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</si>
  <si>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</si>
  <si>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</si>
  <si>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</si>
  <si>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</si>
  <si>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</si>
  <si>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</si>
  <si>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</si>
  <si>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</si>
  <si>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</si>
  <si>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</si>
  <si>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</si>
  <si>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</si>
  <si>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</si>
  <si>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</si>
  <si>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</si>
  <si>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</si>
  <si>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</si>
  <si>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</si>
  <si>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</si>
  <si>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</si>
  <si>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</si>
  <si>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</si>
  <si>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</si>
  <si>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</si>
  <si>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</si>
  <si>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</si>
  <si>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</si>
  <si>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</si>
  <si>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</si>
  <si>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</si>
  <si>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</si>
  <si>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</si>
  <si>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</si>
  <si>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</si>
  <si>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</si>
  <si>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</si>
  <si>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</si>
  <si>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</si>
  <si>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</si>
  <si>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</si>
  <si>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</si>
  <si>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</si>
  <si>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</si>
  <si>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</si>
  <si>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</si>
  <si>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</si>
  <si>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</si>
  <si>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</si>
  <si>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</si>
  <si>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</si>
  <si>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</si>
  <si>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</si>
  <si>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</si>
  <si>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</si>
  <si>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</si>
  <si>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</si>
  <si>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</si>
  <si>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</si>
  <si>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</si>
  <si>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</si>
  <si>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</si>
  <si>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</si>
  <si>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</si>
  <si>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</si>
  <si>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</si>
  <si>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</si>
  <si>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</si>
  <si>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</si>
  <si>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</si>
  <si>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</si>
  <si>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</si>
  <si>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</si>
  <si>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</si>
  <si>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</si>
  <si>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</si>
  <si>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</si>
  <si>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</si>
  <si>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</si>
  <si>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</si>
  <si>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</si>
  <si>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</si>
  <si>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</si>
  <si>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</si>
  <si>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</si>
  <si>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</si>
  <si>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</si>
  <si>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</si>
  <si>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</si>
  <si>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</si>
  <si>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</si>
  <si>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</si>
  <si>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</si>
  <si>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</si>
  <si>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</si>
  <si>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</si>
  <si>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</si>
  <si>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</si>
  <si>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</si>
  <si>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</si>
  <si>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</si>
  <si>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</si>
  <si>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</si>
  <si>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</si>
  <si>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</si>
  <si>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</si>
  <si>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</si>
  <si>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</si>
  <si>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</si>
  <si>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</si>
  <si>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</si>
  <si>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</si>
  <si>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</si>
  <si>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</si>
  <si>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</si>
  <si>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</si>
  <si>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</si>
  <si>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</si>
  <si>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</si>
  <si>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</si>
  <si>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</si>
  <si>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</si>
  <si>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</si>
  <si>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</si>
  <si>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</si>
  <si>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</si>
  <si>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</si>
  <si>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</si>
  <si>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</si>
  <si>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</si>
  <si>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</si>
  <si>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</si>
  <si>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</si>
  <si>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</si>
  <si>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</si>
  <si>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</si>
  <si>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</si>
  <si>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</si>
  <si>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</si>
  <si>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</si>
  <si>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</si>
  <si>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</si>
  <si>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</si>
  <si>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</si>
  <si>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</si>
  <si>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</si>
  <si>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</si>
  <si>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</si>
  <si>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</si>
  <si>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</si>
  <si>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</si>
  <si>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</si>
  <si>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</si>
  <si>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</si>
  <si>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</si>
  <si>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</si>
  <si>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</si>
  <si>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</si>
  <si>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</si>
  <si>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</si>
  <si>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</si>
  <si>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</si>
  <si>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</si>
  <si>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</si>
  <si>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</si>
  <si>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</si>
  <si>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</si>
  <si>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</si>
  <si>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</si>
  <si>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</si>
  <si>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</si>
  <si>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</si>
  <si>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</si>
  <si>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</si>
  <si>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</si>
  <si>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</si>
  <si>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</si>
  <si>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</si>
  <si>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</si>
  <si>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</si>
  <si>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</si>
  <si>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</si>
  <si>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</si>
  <si>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</si>
  <si>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</si>
  <si>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</si>
  <si>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</si>
  <si>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</si>
  <si>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</si>
  <si>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</si>
  <si>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</si>
  <si>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</si>
  <si>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</si>
  <si>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</si>
  <si>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</si>
  <si>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</si>
  <si>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</si>
  <si>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</si>
  <si>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</si>
  <si>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</si>
  <si>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</si>
  <si>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</si>
  <si>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</si>
  <si>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</si>
  <si>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</si>
  <si>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</si>
  <si>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</si>
  <si>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</si>
  <si>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</si>
  <si>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</si>
  <si>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</si>
  <si>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</si>
  <si>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</si>
  <si>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</si>
  <si>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</si>
  <si>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</si>
  <si>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</si>
  <si>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</si>
  <si>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</si>
  <si>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</si>
  <si>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</si>
  <si>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</si>
  <si>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</si>
  <si>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</si>
  <si>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</si>
  <si>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</si>
  <si>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</si>
  <si>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</si>
  <si>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</si>
  <si>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</si>
  <si>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</si>
  <si>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</si>
  <si>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</si>
  <si>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</si>
  <si>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</si>
  <si>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</si>
  <si>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</si>
  <si>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</si>
  <si>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</si>
  <si>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</si>
  <si>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</si>
  <si>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</si>
  <si>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</si>
  <si>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</si>
  <si>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</si>
  <si>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</si>
  <si>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</si>
  <si>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</si>
  <si>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</si>
  <si>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</si>
  <si>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</si>
  <si>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</si>
  <si>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</si>
  <si>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</si>
  <si>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</si>
  <si>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</si>
  <si>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</si>
  <si>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</si>
  <si>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</si>
  <si>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</si>
  <si>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</si>
  <si>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</si>
  <si>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</si>
  <si>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</si>
  <si>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</si>
  <si>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</si>
  <si>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</si>
  <si>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</si>
  <si>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</si>
  <si>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</si>
  <si>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</si>
  <si>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</si>
  <si>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</si>
  <si>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</si>
  <si>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</si>
  <si>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</si>
  <si>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</si>
  <si>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</si>
  <si>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</si>
  <si>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</si>
  <si>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</si>
  <si>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</si>
  <si>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</si>
  <si>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</si>
  <si>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</si>
  <si>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</si>
  <si>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</si>
  <si>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</si>
  <si>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</si>
  <si>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</si>
  <si>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</si>
  <si>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</si>
  <si>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</si>
  <si>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</si>
  <si>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</si>
  <si>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</si>
  <si>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</si>
  <si>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</si>
  <si>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</si>
  <si>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</si>
  <si>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</si>
  <si>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</si>
  <si>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</si>
  <si>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</si>
  <si>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</si>
  <si>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</si>
  <si>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</si>
  <si>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</si>
  <si>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</si>
  <si>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</si>
  <si>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</si>
  <si>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</si>
  <si>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</si>
  <si>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</si>
  <si>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</si>
  <si>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</si>
  <si>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</si>
  <si>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</si>
  <si>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</si>
  <si>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</si>
  <si>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</si>
  <si>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</si>
  <si>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</si>
  <si>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</si>
  <si>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</si>
  <si>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</si>
  <si>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</si>
  <si>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</si>
  <si>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</si>
  <si>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</si>
  <si>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</si>
  <si>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</si>
  <si>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</si>
  <si>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</si>
  <si>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</si>
  <si>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</si>
  <si>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</si>
  <si>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</si>
  <si>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</si>
  <si>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</si>
  <si>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</si>
  <si>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</si>
  <si>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</si>
  <si>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</si>
  <si>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</si>
  <si>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</si>
  <si>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</si>
  <si>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</si>
  <si>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</si>
  <si>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</si>
  <si>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</si>
  <si>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</si>
  <si>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</si>
  <si>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</si>
  <si>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</si>
  <si>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</si>
  <si>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</si>
  <si>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</si>
  <si>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</si>
  <si>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</si>
  <si>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</si>
  <si>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</si>
  <si>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</si>
  <si>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</si>
  <si>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</si>
  <si>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</si>
  <si>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</si>
  <si>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</si>
  <si>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</si>
  <si>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</si>
  <si>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</si>
  <si>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</si>
  <si>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</si>
  <si>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</si>
  <si>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</si>
  <si>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</si>
  <si>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</si>
  <si>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</si>
  <si>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</si>
  <si>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</si>
  <si>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</si>
  <si>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</si>
  <si>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</si>
  <si>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</si>
  <si>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</si>
  <si>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</si>
  <si>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</si>
  <si>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</si>
  <si>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</si>
  <si>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</si>
  <si>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</si>
  <si>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</si>
  <si>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</si>
  <si>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</si>
  <si>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</si>
  <si>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</si>
  <si>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</si>
  <si>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</si>
  <si>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</si>
  <si>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</si>
  <si>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</si>
  <si>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</si>
  <si>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</si>
  <si>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</si>
  <si>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</si>
  <si>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</si>
  <si>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</si>
  <si>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</si>
  <si>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</si>
  <si>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</si>
  <si>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</si>
  <si>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</si>
  <si>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</si>
  <si>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</si>
  <si>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</si>
  <si>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</si>
  <si>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</si>
  <si>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</si>
  <si>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</si>
  <si>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</si>
  <si>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</si>
  <si>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</si>
  <si>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</si>
  <si>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</si>
  <si>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</si>
  <si>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</si>
  <si>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</si>
  <si>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</si>
  <si>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</si>
  <si>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</si>
  <si>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</si>
  <si>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</si>
  <si>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</si>
  <si>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</si>
  <si>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</si>
  <si>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</si>
  <si>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</si>
  <si>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</si>
  <si>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</si>
  <si>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</si>
  <si>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</si>
  <si>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</si>
  <si>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</si>
  <si>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</si>
  <si>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</si>
  <si>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</si>
  <si>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</si>
  <si>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</si>
  <si>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</si>
  <si>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</si>
  <si>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</si>
  <si>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</si>
  <si>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</si>
  <si>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</si>
  <si>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</si>
  <si>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</si>
  <si>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</si>
  <si>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</si>
  <si>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</si>
  <si>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</si>
  <si>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</si>
  <si>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</si>
  <si>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</si>
  <si>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</si>
  <si>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</si>
  <si>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</si>
  <si>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</si>
  <si>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</si>
  <si>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</si>
  <si>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</si>
  <si>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</si>
  <si>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</si>
  <si>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</si>
  <si>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</si>
  <si>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</si>
  <si>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</si>
  <si>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</si>
  <si>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</si>
  <si>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</si>
  <si>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</si>
  <si>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</si>
  <si>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</si>
  <si>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</si>
  <si>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</si>
  <si>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</si>
  <si>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</si>
  <si>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</si>
  <si>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</si>
  <si>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</si>
  <si>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</si>
  <si>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</si>
  <si>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</si>
  <si>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</si>
  <si>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</si>
  <si>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</si>
  <si>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</si>
  <si>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</si>
  <si>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</si>
  <si>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</si>
  <si>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</si>
  <si>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</si>
  <si>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</si>
  <si>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</si>
  <si>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</si>
  <si>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</si>
  <si>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</si>
  <si>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</si>
  <si>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</si>
  <si>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</si>
  <si>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</si>
  <si>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</si>
  <si>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</si>
  <si>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</si>
  <si>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</si>
  <si>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</si>
  <si>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</si>
  <si>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</si>
  <si>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</si>
  <si>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</si>
  <si>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</si>
  <si>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</si>
  <si>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</si>
  <si>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</si>
  <si>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</si>
  <si>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</si>
  <si>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</si>
  <si>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</si>
  <si>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</si>
  <si>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</si>
  <si>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</si>
  <si>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</si>
  <si>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</si>
  <si>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</si>
  <si>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</si>
  <si>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</si>
  <si>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</si>
  <si>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</si>
  <si>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</si>
  <si>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</si>
  <si>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</si>
  <si>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</si>
  <si>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</si>
  <si>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</si>
  <si>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</si>
  <si>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</si>
  <si>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</si>
  <si>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</si>
  <si>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</si>
  <si>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</si>
  <si>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</si>
  <si>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</si>
  <si>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</si>
  <si>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</si>
  <si>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</si>
  <si>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</si>
  <si>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</si>
  <si>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</si>
  <si>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</si>
  <si>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</si>
  <si>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</si>
  <si>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</si>
  <si>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</si>
  <si>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</si>
  <si>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</si>
  <si>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</si>
  <si>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</si>
  <si>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</si>
  <si>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</si>
  <si>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</si>
  <si>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</si>
  <si>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</si>
  <si>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</si>
  <si>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</si>
  <si>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</si>
  <si>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</si>
  <si>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</si>
  <si>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</si>
  <si>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</si>
  <si>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</si>
  <si>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</si>
  <si>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</si>
  <si>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</si>
  <si>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</si>
  <si>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</si>
  <si>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</si>
  <si>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</si>
  <si>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</si>
  <si>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</si>
  <si>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</si>
  <si>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</si>
  <si>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</si>
  <si>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</si>
  <si>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</si>
  <si>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</si>
  <si>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</si>
  <si>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</si>
  <si>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</si>
  <si>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</si>
  <si>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</si>
  <si>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</si>
  <si>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</si>
  <si>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</si>
  <si>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</si>
  <si>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</si>
  <si>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</si>
  <si>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</si>
  <si>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</si>
  <si>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</si>
  <si>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</si>
  <si>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</si>
  <si>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</si>
  <si>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</si>
  <si>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</si>
  <si>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</si>
  <si>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</si>
  <si>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</si>
  <si>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</si>
  <si>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</si>
  <si>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</si>
  <si>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</si>
  <si>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</si>
  <si>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</si>
  <si>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</si>
  <si>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</si>
  <si>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</si>
  <si>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</si>
  <si>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</si>
  <si>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</si>
  <si>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</si>
  <si>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</si>
  <si>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</si>
  <si>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</si>
  <si>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</si>
  <si>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</si>
  <si>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</si>
  <si>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</si>
  <si>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</si>
  <si>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</si>
  <si>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</si>
  <si>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</si>
  <si>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</si>
  <si>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</si>
  <si>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</si>
  <si>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</si>
  <si>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</si>
  <si>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</si>
  <si>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</si>
  <si>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</si>
  <si>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</si>
  <si>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</si>
  <si>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</si>
  <si>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</si>
  <si>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</si>
  <si>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</si>
  <si>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</si>
  <si>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</si>
  <si>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</si>
  <si>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</si>
  <si>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</si>
  <si>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</si>
  <si>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</si>
  <si>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</si>
  <si>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</si>
  <si>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</si>
  <si>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</si>
  <si>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</si>
  <si>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</si>
  <si>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</si>
  <si>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</si>
  <si>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</si>
  <si>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</si>
  <si>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</si>
  <si>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</si>
  <si>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</si>
  <si>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</si>
  <si>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</si>
  <si>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</si>
  <si>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</si>
  <si>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</si>
  <si>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</si>
  <si>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</si>
  <si>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</si>
  <si>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</si>
  <si>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</si>
  <si>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</si>
  <si>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</si>
  <si>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</si>
  <si>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</si>
  <si>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</si>
  <si>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</si>
  <si>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</si>
  <si>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</si>
  <si>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</si>
  <si>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</si>
  <si>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</si>
  <si>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</si>
  <si>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</si>
  <si>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</si>
  <si>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</si>
  <si>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</si>
  <si>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</si>
  <si>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</si>
  <si>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</si>
  <si>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</si>
  <si>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</si>
  <si>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</si>
  <si>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</si>
  <si>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</si>
  <si>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</si>
  <si>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</si>
  <si>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</si>
  <si>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</si>
  <si>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</si>
  <si>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</si>
  <si>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</si>
  <si>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</si>
  <si>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</si>
  <si>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</si>
  <si>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</si>
  <si>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</si>
  <si>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</si>
  <si>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</si>
  <si>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</si>
  <si>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</si>
  <si>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</si>
  <si>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</si>
  <si>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</si>
  <si>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</si>
  <si>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</si>
  <si>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</si>
  <si>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</si>
  <si>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</si>
  <si>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</si>
  <si>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</si>
  <si>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</si>
  <si>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</si>
  <si>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</si>
  <si>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</si>
  <si>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</si>
  <si>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</si>
  <si>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</si>
  <si>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</si>
  <si>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</si>
  <si>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</si>
  <si>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</si>
  <si>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</si>
  <si>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</si>
  <si>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</si>
  <si>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</si>
  <si>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</si>
  <si>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</si>
  <si>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</si>
  <si>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</si>
  <si>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</si>
  <si>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</si>
  <si>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</si>
  <si>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</si>
  <si>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</si>
  <si>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</si>
  <si>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</si>
  <si>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</si>
  <si>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</si>
  <si>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</si>
  <si>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</si>
  <si>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</si>
  <si>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</si>
  <si>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</si>
  <si>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</si>
  <si>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</si>
  <si>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</si>
  <si>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</si>
  <si>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</si>
  <si>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</si>
  <si>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</si>
  <si>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</si>
  <si>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</si>
  <si>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</si>
  <si>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</si>
  <si>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</si>
  <si>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</si>
  <si>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</si>
  <si>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</si>
  <si>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</si>
  <si>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</si>
  <si>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</si>
  <si>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</si>
  <si>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</si>
  <si>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</si>
  <si>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</si>
  <si>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</si>
  <si>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</si>
  <si>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</si>
  <si>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</si>
  <si>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</si>
  <si>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</si>
  <si>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</si>
  <si>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</si>
  <si>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</si>
  <si>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</si>
  <si>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</si>
  <si>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</si>
  <si>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</si>
  <si>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</si>
  <si>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</si>
  <si>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</si>
  <si>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</si>
  <si>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</si>
  <si>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</si>
  <si>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</si>
  <si>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</si>
  <si>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</si>
  <si>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</si>
  <si>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</si>
  <si>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</si>
  <si>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</si>
  <si>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</si>
  <si>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</si>
  <si>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</si>
  <si>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</si>
  <si>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</si>
  <si>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</si>
  <si>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</si>
  <si>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</si>
  <si>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</si>
  <si>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</si>
  <si>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</si>
  <si>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</si>
  <si>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</si>
  <si>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</si>
  <si>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</si>
  <si>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</si>
  <si>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</si>
  <si>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</si>
  <si>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</si>
  <si>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</si>
  <si>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</si>
  <si>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</si>
  <si>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</si>
  <si>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</si>
  <si>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</si>
  <si>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</si>
  <si>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</si>
  <si>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</si>
  <si>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</si>
  <si>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</si>
  <si>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</si>
  <si>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</si>
  <si>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</si>
  <si>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</si>
  <si>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</si>
  <si>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</si>
  <si>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</si>
  <si>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</si>
  <si>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</si>
  <si>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</si>
  <si>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</si>
  <si>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</si>
  <si>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</si>
  <si>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</si>
  <si>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</si>
  <si>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</si>
  <si>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</si>
  <si>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</si>
  <si>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</si>
  <si>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</si>
  <si>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</si>
  <si>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</si>
  <si>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</si>
  <si>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</si>
  <si>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</si>
  <si>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</si>
  <si>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</si>
  <si>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</si>
  <si>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</si>
  <si>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</si>
  <si>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</si>
  <si>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</si>
  <si>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</si>
  <si>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</si>
  <si>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</si>
  <si>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</si>
  <si>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</si>
  <si>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</si>
  <si>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</si>
  <si>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</si>
  <si>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</si>
  <si>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</si>
  <si>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</si>
  <si>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</si>
  <si>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</si>
  <si>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</si>
  <si>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</si>
  <si>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</si>
  <si>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</si>
  <si>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</si>
  <si>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</si>
  <si>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</si>
  <si>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</si>
  <si>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</si>
  <si>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</si>
  <si>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</si>
  <si>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</si>
  <si>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</si>
  <si>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</si>
  <si>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</si>
  <si>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</si>
  <si>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</si>
  <si>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</si>
  <si>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</si>
  <si>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</si>
  <si>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</si>
  <si>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</si>
  <si>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</si>
  <si>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</si>
  <si>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</si>
  <si>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</si>
  <si>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</si>
  <si>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</si>
  <si>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</si>
  <si>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</si>
  <si>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</si>
  <si>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</si>
  <si>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</si>
  <si>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</si>
  <si>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</si>
  <si>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</si>
  <si>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</si>
  <si>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</si>
  <si>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</si>
  <si>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</si>
  <si>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</si>
  <si>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</si>
  <si>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</si>
  <si>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</si>
  <si>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</si>
  <si>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</si>
  <si>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</si>
  <si>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</si>
  <si>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</si>
  <si>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</si>
  <si>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</si>
  <si>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</si>
  <si>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</si>
  <si>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</si>
  <si>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</si>
  <si>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</si>
  <si>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</si>
  <si>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</si>
  <si>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</si>
  <si>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</si>
  <si>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</si>
  <si>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</si>
  <si>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</si>
  <si>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</si>
  <si>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</si>
  <si>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</si>
  <si>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</si>
  <si>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</si>
  <si>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</si>
  <si>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</si>
  <si>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</si>
  <si>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</si>
  <si>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</si>
  <si>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</si>
  <si>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</si>
  <si>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</si>
  <si>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</si>
  <si>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</si>
  <si>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</si>
  <si>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</si>
  <si>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</si>
  <si>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</si>
  <si>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</si>
  <si>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</si>
  <si>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</si>
  <si>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</si>
  <si>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</si>
  <si>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</si>
  <si>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</si>
  <si>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</si>
  <si>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</si>
  <si>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</si>
  <si>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</si>
  <si>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</si>
  <si>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</si>
  <si>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</si>
  <si>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</si>
  <si>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</si>
  <si>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</si>
  <si>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</si>
  <si>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</si>
  <si>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</si>
  <si>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</si>
  <si>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</si>
  <si>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</si>
  <si>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</si>
  <si>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</si>
  <si>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</si>
  <si>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</si>
  <si>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</si>
  <si>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</si>
  <si>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</si>
  <si>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</si>
  <si>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</si>
  <si>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</si>
  <si>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</si>
  <si>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</si>
  <si>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</si>
  <si>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</si>
  <si>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</si>
  <si>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</si>
  <si>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</si>
  <si>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</si>
  <si>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</si>
  <si>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</si>
  <si>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</si>
  <si>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</si>
  <si>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</si>
  <si>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</si>
  <si>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</si>
  <si>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</si>
  <si>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</si>
  <si>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</si>
  <si>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</si>
  <si>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</si>
  <si>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</si>
  <si>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</si>
  <si>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</si>
  <si>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</si>
  <si>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</si>
  <si>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</si>
  <si>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</si>
  <si>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</si>
  <si>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</si>
  <si>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</si>
  <si>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</si>
  <si>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</si>
  <si>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</si>
  <si>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</si>
  <si>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</si>
  <si>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</si>
  <si>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</si>
  <si>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</si>
  <si>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</si>
  <si>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</si>
  <si>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</si>
  <si>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</si>
  <si>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</si>
  <si>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</si>
  <si>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</si>
  <si>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</si>
  <si>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</si>
  <si>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</si>
  <si>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</si>
  <si>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</si>
  <si>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</si>
  <si>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</si>
  <si>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</si>
  <si>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</si>
  <si>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</si>
  <si>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</si>
  <si>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</si>
  <si>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</si>
  <si>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</si>
  <si>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</si>
  <si>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</si>
  <si>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</si>
  <si>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</si>
  <si>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</si>
  <si>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</si>
  <si>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</si>
  <si>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</si>
  <si>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</si>
  <si>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</si>
  <si>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</si>
  <si>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</si>
  <si>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</si>
  <si>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</si>
  <si>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</si>
  <si>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</si>
  <si>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</si>
  <si>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</si>
  <si>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</si>
  <si>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</si>
  <si>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</si>
  <si>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</si>
  <si>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</si>
  <si>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</si>
  <si>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</si>
  <si>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</si>
  <si>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</si>
  <si>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</si>
  <si>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</si>
  <si>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</si>
  <si>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</si>
  <si>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</si>
  <si>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</si>
  <si>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</si>
  <si>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</si>
  <si>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</si>
  <si>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</si>
  <si>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</si>
  <si>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</si>
  <si>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</si>
  <si>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</si>
  <si>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</si>
  <si>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</si>
  <si>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</si>
  <si>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</si>
  <si>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</si>
  <si>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</si>
  <si>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</si>
  <si>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</si>
  <si>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</si>
  <si>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</si>
  <si>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</si>
  <si>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</si>
  <si>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</si>
  <si>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</si>
  <si>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</si>
  <si>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</si>
  <si>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</si>
  <si>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</si>
  <si>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</si>
  <si>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</si>
  <si>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</si>
  <si>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</si>
  <si>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</si>
  <si>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</si>
  <si>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</si>
  <si>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</si>
  <si>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</si>
  <si>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</si>
  <si>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</si>
  <si>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</si>
  <si>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</si>
  <si>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</si>
  <si>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</si>
  <si>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</si>
  <si>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</si>
  <si>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</si>
  <si>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</si>
  <si>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</si>
  <si>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</si>
  <si>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</si>
  <si>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</si>
  <si>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</si>
  <si>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</si>
  <si>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</si>
  <si>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</si>
  <si>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</si>
  <si>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</si>
  <si>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</si>
  <si>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</si>
  <si>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</si>
  <si>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</si>
  <si>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</si>
  <si>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</si>
  <si>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</si>
  <si>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</si>
  <si>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</si>
  <si>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</si>
  <si>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</si>
  <si>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</si>
  <si>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</si>
  <si>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</si>
  <si>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</si>
  <si>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</si>
  <si>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</si>
  <si>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</si>
  <si>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</si>
  <si>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</si>
  <si>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</si>
  <si>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</si>
  <si>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</si>
  <si>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</si>
  <si>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</si>
  <si>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</si>
  <si>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</si>
  <si>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</si>
  <si>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</si>
  <si>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</si>
  <si>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</si>
  <si>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</si>
  <si>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</si>
  <si>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</si>
  <si>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</si>
  <si>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</si>
  <si>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</si>
  <si>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</si>
  <si>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</si>
  <si>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</si>
  <si>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</si>
  <si>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</si>
  <si>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</si>
  <si>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</si>
  <si>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</si>
  <si>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</si>
  <si>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</si>
  <si>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</si>
  <si>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</si>
  <si>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</si>
  <si>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</si>
  <si>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</si>
  <si>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</si>
  <si>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</si>
  <si>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</si>
  <si>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</si>
  <si>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</si>
  <si>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</si>
  <si>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</si>
  <si>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</si>
  <si>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</si>
  <si>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</si>
  <si>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</si>
  <si>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</si>
  <si>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</si>
  <si>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</si>
  <si>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</si>
  <si>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</si>
  <si>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</si>
  <si>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</si>
  <si>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</si>
  <si>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</si>
  <si>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</si>
  <si>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</si>
  <si>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</si>
  <si>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</si>
  <si>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</si>
  <si>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</si>
  <si>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</si>
  <si>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</si>
  <si>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</si>
  <si>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</si>
  <si>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</si>
  <si>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</si>
  <si>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</si>
  <si>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</si>
  <si>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</si>
  <si>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</si>
  <si>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</si>
  <si>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</si>
  <si>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</si>
  <si>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</si>
  <si>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</si>
  <si>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</si>
  <si>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</si>
  <si>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</si>
  <si>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</si>
  <si>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</si>
  <si>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</si>
  <si>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</si>
  <si>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</si>
  <si>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</si>
  <si>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</si>
  <si>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</si>
  <si>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</si>
  <si>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</si>
  <si>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</si>
  <si>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</si>
  <si>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</si>
  <si>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</si>
  <si>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</si>
  <si>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</si>
  <si>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</si>
  <si>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</si>
  <si>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</si>
  <si>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</si>
  <si>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</si>
  <si>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</si>
  <si>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</si>
  <si>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</si>
  <si>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</si>
  <si>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</si>
  <si>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</si>
  <si>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</si>
  <si>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</si>
  <si>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</si>
  <si>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</si>
  <si>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</si>
  <si>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</si>
  <si>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</si>
  <si>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</si>
  <si>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</si>
  <si>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</si>
  <si>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</si>
  <si>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</si>
  <si>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</si>
  <si>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</si>
  <si>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</si>
  <si>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</si>
  <si>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</si>
  <si>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</si>
  <si>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</si>
  <si>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</si>
  <si>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</si>
  <si>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</si>
  <si>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</si>
  <si>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</si>
  <si>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</si>
  <si>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</si>
  <si>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</si>
  <si>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</si>
  <si>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</si>
  <si>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</si>
  <si>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</si>
  <si>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</si>
  <si>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</si>
  <si>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</si>
  <si>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</si>
  <si>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</si>
  <si>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</si>
  <si>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</si>
  <si>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</si>
  <si>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</si>
  <si>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</si>
  <si>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</si>
  <si>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</si>
  <si>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</si>
  <si>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</si>
  <si>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</si>
  <si>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</si>
  <si>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</si>
  <si>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</si>
  <si>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</si>
  <si>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</si>
  <si>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</si>
  <si>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</si>
  <si>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</si>
  <si>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</si>
  <si>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</si>
  <si>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</si>
  <si>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</si>
  <si>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</si>
  <si>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</si>
  <si>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</si>
  <si>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</si>
  <si>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</si>
  <si>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</si>
  <si>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</si>
  <si>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</si>
  <si>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</si>
  <si>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</si>
  <si>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</si>
  <si>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</si>
  <si>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</si>
  <si>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</si>
  <si>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</si>
  <si>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</si>
  <si>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</si>
  <si>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</si>
  <si>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</si>
  <si>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</si>
  <si>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</si>
  <si>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</si>
  <si>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</si>
  <si>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</si>
  <si>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</si>
  <si>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</si>
  <si>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</si>
  <si>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</si>
  <si>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</si>
  <si>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</si>
  <si>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</si>
  <si>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</si>
  <si>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</si>
  <si>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</si>
  <si>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</si>
  <si>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</si>
  <si>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</si>
  <si>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</si>
  <si>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</si>
  <si>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</si>
  <si>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</si>
  <si>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</si>
  <si>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</si>
  <si>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</si>
  <si>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</si>
  <si>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</si>
  <si>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</si>
  <si>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</si>
  <si>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</si>
  <si>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</si>
  <si>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</si>
  <si>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</si>
  <si>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</si>
  <si>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</si>
  <si>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</si>
  <si>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</si>
  <si>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</si>
  <si>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</si>
  <si>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</si>
  <si>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</si>
  <si>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</si>
  <si>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</si>
  <si>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</si>
  <si>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</si>
  <si>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</si>
  <si>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</si>
  <si>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</si>
  <si>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</si>
  <si>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</si>
  <si>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</si>
  <si>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</si>
  <si>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</si>
  <si>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</si>
  <si>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</si>
  <si>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</si>
  <si>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</si>
  <si>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</si>
  <si>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</si>
  <si>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</si>
  <si>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</si>
  <si>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</si>
  <si>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</si>
  <si>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</si>
  <si>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</si>
  <si>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</si>
  <si>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</si>
  <si>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</si>
  <si>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</si>
  <si>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</si>
  <si>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</si>
  <si>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</si>
  <si>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</si>
  <si>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</si>
  <si>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</si>
  <si>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</si>
  <si>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</si>
  <si>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</si>
  <si>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</si>
  <si>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</si>
  <si>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</si>
  <si>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</si>
  <si>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</si>
  <si>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</si>
  <si>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</si>
  <si>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</si>
  <si>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</si>
  <si>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</si>
  <si>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</si>
  <si>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</si>
  <si>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</si>
  <si>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</si>
  <si>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</si>
  <si>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</si>
  <si>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</si>
  <si>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</si>
  <si>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</si>
  <si>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</si>
  <si>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</si>
  <si>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</si>
  <si>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</si>
  <si>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</si>
  <si>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</si>
  <si>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</si>
  <si>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</si>
  <si>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</si>
  <si>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</si>
  <si>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</si>
  <si>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</si>
  <si>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</si>
  <si>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</si>
  <si>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</si>
  <si>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</si>
  <si>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</si>
  <si>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</si>
  <si>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</si>
  <si>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</si>
  <si>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</si>
  <si>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</si>
  <si>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</si>
  <si>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</si>
  <si>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</si>
  <si>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</si>
  <si>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</si>
  <si>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</si>
  <si>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</si>
  <si>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</si>
  <si>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</si>
  <si>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</si>
  <si>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</si>
  <si>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</si>
  <si>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</si>
  <si>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</si>
  <si>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</si>
  <si>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</si>
  <si>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</si>
  <si>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</si>
  <si>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</si>
  <si>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</si>
  <si>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</si>
  <si>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</si>
  <si>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</si>
  <si>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</si>
  <si>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</si>
  <si>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</si>
  <si>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</si>
  <si>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</si>
  <si>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</si>
  <si>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</si>
  <si>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</si>
  <si>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</si>
  <si>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</si>
  <si>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</si>
  <si>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</si>
  <si>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</si>
  <si>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</si>
  <si>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</si>
  <si>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</si>
  <si>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</si>
  <si>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</si>
  <si>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</si>
  <si>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</si>
  <si>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</si>
  <si>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</si>
  <si>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</si>
  <si>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</si>
  <si>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</si>
  <si>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</si>
  <si>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</si>
  <si>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</si>
  <si>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</si>
  <si>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</si>
  <si>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</si>
  <si>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</si>
  <si>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</si>
  <si>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</si>
  <si>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</si>
  <si>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</si>
  <si>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</si>
  <si>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</si>
  <si>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</si>
  <si>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</si>
  <si>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</si>
  <si>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</si>
  <si>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</si>
  <si>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</si>
  <si>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</si>
  <si>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</si>
  <si>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</si>
  <si>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</si>
  <si>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</si>
  <si>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</si>
  <si>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</si>
  <si>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</si>
  <si>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</si>
  <si>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</si>
  <si>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</si>
  <si>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</si>
  <si>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</si>
  <si>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</si>
  <si>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</si>
  <si>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</si>
  <si>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</si>
  <si>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</si>
  <si>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</si>
  <si>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</si>
  <si>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</si>
  <si>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</si>
  <si>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</si>
  <si>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</si>
  <si>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</si>
  <si>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</si>
  <si>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</si>
  <si>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</si>
  <si>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</si>
  <si>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</si>
  <si>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</si>
  <si>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</si>
  <si>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</si>
  <si>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</si>
  <si>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</si>
  <si>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</si>
  <si>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</si>
  <si>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</si>
  <si>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</si>
  <si>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</si>
  <si>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</si>
  <si>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</si>
  <si>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</si>
  <si>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</si>
  <si>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</si>
  <si>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</si>
  <si>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</si>
  <si>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</si>
  <si>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</si>
  <si>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</si>
  <si>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</si>
  <si>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</si>
  <si>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</si>
  <si>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</si>
  <si>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</si>
  <si>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</si>
  <si>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</si>
  <si>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</si>
  <si>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</si>
  <si>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</si>
  <si>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</si>
  <si>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</si>
  <si>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</si>
  <si>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</si>
  <si>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</si>
  <si>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</si>
  <si>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</si>
  <si>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</si>
  <si>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</si>
  <si>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</si>
  <si>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</si>
  <si>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</si>
  <si>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</si>
  <si>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</si>
  <si>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</si>
  <si>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</si>
  <si>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</si>
  <si>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</si>
  <si>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</si>
  <si>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</si>
  <si>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</si>
  <si>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</si>
  <si>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</si>
  <si>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</si>
  <si>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</si>
  <si>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</si>
  <si>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</si>
  <si>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</si>
  <si>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</si>
  <si>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</si>
  <si>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</si>
  <si>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</si>
  <si>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</si>
  <si>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</si>
  <si>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</si>
  <si>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</si>
  <si>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</si>
  <si>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</si>
  <si>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</si>
  <si>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</si>
  <si>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</si>
  <si>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</si>
  <si>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</si>
  <si>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</si>
  <si>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</si>
  <si>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</si>
  <si>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</si>
  <si>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</si>
  <si>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</si>
  <si>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</si>
  <si>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</si>
  <si>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</si>
  <si>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</si>
  <si>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</si>
  <si>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</si>
  <si>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</si>
  <si>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</si>
  <si>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</si>
  <si>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</si>
  <si>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</si>
  <si>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</si>
  <si>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</si>
  <si>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</si>
  <si>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</si>
  <si>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</si>
  <si>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</si>
  <si>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</si>
  <si>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</si>
  <si>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</si>
  <si>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</si>
  <si>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</si>
  <si>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</si>
  <si>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</si>
  <si>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</si>
  <si>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</si>
  <si>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</si>
  <si>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</si>
  <si>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</si>
  <si>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</si>
  <si>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</si>
  <si>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</si>
  <si>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</si>
  <si>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</si>
  <si>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</si>
  <si>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</si>
  <si>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</si>
  <si>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</si>
  <si>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</si>
  <si>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</si>
  <si>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</si>
  <si>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</si>
  <si>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</si>
  <si>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</si>
  <si>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</si>
  <si>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</si>
  <si>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</si>
  <si>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</si>
  <si>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</si>
  <si>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</si>
  <si>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</si>
  <si>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</si>
  <si>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</si>
  <si>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</si>
  <si>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</si>
  <si>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</si>
  <si>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</si>
  <si>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</si>
  <si>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</si>
  <si>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</si>
  <si>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</si>
  <si>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</si>
  <si>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</si>
  <si>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</si>
  <si>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</si>
  <si>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</si>
  <si>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</si>
  <si>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</si>
  <si>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</si>
  <si>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</si>
  <si>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</si>
  <si>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</si>
  <si>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</si>
  <si>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</si>
  <si>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</si>
  <si>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</si>
  <si>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</si>
  <si>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</si>
  <si>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</si>
  <si>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</si>
  <si>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</si>
  <si>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</si>
  <si>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</si>
  <si>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</si>
  <si>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</si>
  <si>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</si>
  <si>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</si>
  <si>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</si>
  <si>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</si>
  <si>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</si>
  <si>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</si>
  <si>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</si>
  <si>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</si>
  <si>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</si>
  <si>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</si>
  <si>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</si>
  <si>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</si>
  <si>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</si>
  <si>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</si>
  <si>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</si>
  <si>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</si>
  <si>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</si>
  <si>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</si>
  <si>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</si>
  <si>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</si>
  <si>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</si>
  <si>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</si>
  <si>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</si>
  <si>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</si>
  <si>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</si>
  <si>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</si>
  <si>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</si>
  <si>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</si>
  <si>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</si>
  <si>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</si>
  <si>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</si>
  <si>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</si>
  <si>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</si>
  <si>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</si>
  <si>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</si>
  <si>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</si>
  <si>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</si>
  <si>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</si>
  <si>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</si>
  <si>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</si>
  <si>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</si>
  <si>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</si>
  <si>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</si>
  <si>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</si>
  <si>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</si>
  <si>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</si>
  <si>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</si>
  <si>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</si>
  <si>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</si>
  <si>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</si>
  <si>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</si>
  <si>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</si>
  <si>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</si>
  <si>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</si>
  <si>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</si>
  <si>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</si>
  <si>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</si>
  <si>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</si>
  <si>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</si>
  <si>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</si>
  <si>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</si>
  <si>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</si>
  <si>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</si>
  <si>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</si>
  <si>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</si>
  <si>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</si>
  <si>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</si>
  <si>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</si>
  <si>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</si>
  <si>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</si>
  <si>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</si>
  <si>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</si>
  <si>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</si>
  <si>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</si>
  <si>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</si>
  <si>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</si>
  <si>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</si>
  <si>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</si>
  <si>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</si>
  <si>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</si>
  <si>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</si>
  <si>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</si>
  <si>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</si>
  <si>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</si>
  <si>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</si>
  <si>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</si>
  <si>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</si>
  <si>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</si>
  <si>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</si>
  <si>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</si>
  <si>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</si>
  <si>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</si>
  <si>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</si>
  <si>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</si>
  <si>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</si>
  <si>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</si>
  <si>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</si>
  <si>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</si>
  <si>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</si>
  <si>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</si>
  <si>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</si>
  <si>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</si>
  <si>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</si>
  <si>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</si>
  <si>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</si>
  <si>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</si>
  <si>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</si>
  <si>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</si>
  <si>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</si>
  <si>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</si>
  <si>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</si>
  <si>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</si>
  <si>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</si>
  <si>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</si>
  <si>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</si>
  <si>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</si>
  <si>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</si>
  <si>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</si>
  <si>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</si>
  <si>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</si>
  <si>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</si>
  <si>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</si>
  <si>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</si>
  <si>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</si>
  <si>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</si>
  <si>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</si>
  <si>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</si>
  <si>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</si>
  <si>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</si>
  <si>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</si>
  <si>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</si>
  <si>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</si>
  <si>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</si>
  <si>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</si>
  <si>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</si>
  <si>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</si>
  <si>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</si>
  <si>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</si>
  <si>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</si>
  <si>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</si>
  <si>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</si>
  <si>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</si>
  <si>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</si>
  <si>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</si>
  <si>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</si>
  <si>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</si>
  <si>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</si>
  <si>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</si>
  <si>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</si>
  <si>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</si>
  <si>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</si>
  <si>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</si>
  <si>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</si>
  <si>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</si>
  <si>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</si>
  <si>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</si>
  <si>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</si>
  <si>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</si>
  <si>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</si>
  <si>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</si>
  <si>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</si>
  <si>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</si>
  <si>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</si>
  <si>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</si>
  <si>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</si>
  <si>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</si>
  <si>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PCM-20251101-00000006</t>
  </si>
  <si>
    <t>kms0048</t>
  </si>
  <si>
    <t>ETA 40 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</si>
</sst>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8" totalsRowShown="0" headerRowDxfId="174" dataDxfId="173" headerRowBorderDxfId="171" tableBorderDxfId="172" totalsRowBorderDxfId="170">
  <autoFilter ref="A1:L128"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4" totalsRowShown="0" headerRowDxfId="157" dataDxfId="156" headerRowBorderDxfId="154" tableBorderDxfId="155" totalsRowBorderDxfId="153">
  <autoFilter ref="A1:CJ16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2" totalsRowShown="0" headerRowDxfId="64" dataDxfId="63" headerRowBorderDxfId="61" tableBorderDxfId="62">
  <autoFilter ref="A1:L109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27" totalsRowShown="0" headerRowDxfId="48" dataDxfId="47" headerRowBorderDxfId="45" tableBorderDxfId="46" totalsRowBorderDxfId="44">
  <autoFilter ref="A1:L12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1" totalsRowShown="0" headerRowDxfId="31" dataDxfId="30" headerRowBorderDxfId="28" tableBorderDxfId="29">
  <autoFilter ref="A1:L39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36" totalsRowShown="0" headerRowDxfId="15" dataDxfId="14" headerRowBorderDxfId="12" tableBorderDxfId="13">
  <autoFilter ref="A1:L3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8"/>
  <sheetViews>
    <sheetView workbookViewId="0">
      <selection activeCell="E7" sqref="E7"/>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13.69921875" style="50" bestFit="1"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299.09725416666333</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IFERROR(VLOOKUP(D4,DB!A:K,11,0),"")</f>
        <v/>
      </c>
      <c r="C3" s="134"/>
      <c r="D3" s="134"/>
      <c r="E3" s="135"/>
      <c r="F3" s="136"/>
      <c r="G3" s="137">
        <f ca="1">IFERROR(NOW()-F3,"")</f>
        <v>45962.045680092589</v>
      </c>
      <c r="H3" s="136"/>
      <c r="I3" s="134" t="str">
        <f>IFERROR(VLOOKUP(D4,DB!A:F,6,0),"")</f>
        <v/>
      </c>
      <c r="J3" s="134" t="str">
        <f>IFERROR(VLOOKUP(D4,DB!A:G,7,0),"")</f>
        <v/>
      </c>
      <c r="K3" s="138"/>
      <c r="L3" s="139" t="str">
        <f>IFERROR(VLOOKUP(D4,DB!A:I,9,0),"")</f>
        <v/>
      </c>
    </row>
    <row r="4" spans="1:15" ht="15" customHeight="1">
      <c r="A4" s="133"/>
      <c r="B4" s="134" t="str">
        <f>IFERROR(VLOOKUP(#REF!,DB!A:K,11,0),"")</f>
        <v/>
      </c>
      <c r="C4" s="134"/>
      <c r="D4" s="134"/>
      <c r="E4" s="135"/>
      <c r="F4" s="136"/>
      <c r="G4" s="137">
        <f ca="1">IFERROR(NOW()-F4,"")</f>
        <v>45962.045680092589</v>
      </c>
      <c r="H4" s="136"/>
      <c r="I4" s="134" t="str">
        <f>IFERROR(VLOOKUP(#REF!,DB!A:F,6,0),"")</f>
        <v/>
      </c>
      <c r="J4" s="134" t="str">
        <f>IFERROR(VLOOKUP(#REF!,DB!A:G,7,0),"")</f>
        <v/>
      </c>
      <c r="K4" s="138"/>
      <c r="L4" s="139" t="str">
        <f>IFERROR(VLOOKUP(#REF!,DB!A:I,9,0),"")</f>
        <v/>
      </c>
    </row>
    <row r="5" spans="1:15" ht="15" customHeight="1">
      <c r="A5" s="133"/>
      <c r="B5" s="134" t="str">
        <f>IFERROR(VLOOKUP(D5,DB!A:K,11,0),"")</f>
        <v/>
      </c>
      <c r="C5" s="134"/>
      <c r="D5" s="134"/>
      <c r="E5" s="135"/>
      <c r="F5" s="136"/>
      <c r="G5" s="137">
        <f ca="1">IFERROR(NOW()-F5,"")</f>
        <v>45962.045680092589</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45962.045680092589</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45962.045680092589</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45962.045680092589</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45962.045680092589</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45962.045680092589</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45962.045680092589</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45962.045680092589</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45962.045680092589</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45962.045680092589</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45962.045680092589</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45962.045680092589</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45962.045680092589</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45962.045680092589</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45962.045680092589</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45962.045680092589</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45962.045680092589</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45962.045680092589</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45962.045680092589</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45962.045680092589</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45962.045680092589</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45962.045680092589</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45962.045680092589</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45962.045680092589</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45962.045680092589</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45962.045680092589</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45962.045680092589</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45962.045680092589</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45962.045680092589</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45962.045680092589</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45962.045680092589</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45962.045680092589</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45962.045680092589</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45962.045680092589</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45962.045680092589</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45962.045680092589</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45962.045680092589</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45962.045680092589</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45962.045680092589</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45962.045680092589</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45962.045680092589</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45962.045680092589</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45962.045680092589</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45962.045680092589</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45962.045680092589</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45962.045680092589</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45962.045680092589</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45962.045680092589</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45962.045680092589</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45962.045680092589</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45962.045680092589</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45962.045680092589</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45962.045680092589</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45962.045680092589</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45962.045680092589</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45962.045680092589</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45962.045680092589</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45962.045680092589</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45962.045680092589</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45962.045680092589</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45962.045680092589</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45962.045680092589</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45962.045680092589</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45962.045680092589</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45962.045680092589</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45962.045680092589</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45962.045680092589</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45962.045680092589</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45962.045680092589</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45962.045680092589</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45962.045680092589</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45962.045680092589</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45962.045680092589</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45962.045680092589</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45962.045680092589</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45962.045680092589</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45962.045680092589</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45962.045680092589</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45962.045680092589</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45962.045680092589</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45962.045680092589</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45962.045680092589</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45962.045680092589</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45962.045680092589</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45962.045680092589</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45962.045680092589</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45962.045680092589</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45962.045680092589</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45962.045680092589</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45962.045680092589</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45962.045680092589</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45962.045680092589</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45962.045680092589</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45962.045680092589</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45962.045680092589</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45962.045680092589</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45962.045680092589</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45962.045680092589</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45962.045680092589</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45962.045680092589</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45962.045680092589</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45962.045680092589</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45962.045680092589</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45962.045680092589</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45962.045680092589</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45962.045680092589</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45962.045680092589</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45962.045680092589</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45962.045680092589</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45962.045680092589</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45962.045680092589</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45962.045680092589</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45962.045680092589</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45962.045680092589</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45962.045680092589</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45962.045680092589</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45962.045680092589</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45962.045680092589</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45962.045680092589</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45962.045680092589</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45962.045680092589</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45962.045680092589</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45962.045680092589</v>
      </c>
      <c r="H127" s="136"/>
      <c r="I127" s="134" t="str">
        <f>IFERROR(VLOOKUP(D127,DB!A:F,6,0),"")</f>
        <v/>
      </c>
      <c r="J127" s="134" t="str">
        <f>IFERROR(VLOOKUP(D127,DB!A:G,7,0),"")</f>
        <v/>
      </c>
      <c r="K127" s="138"/>
      <c r="L127" s="139" t="str">
        <f>IFERROR(VLOOKUP(D127,DB!A:I,9,0),"")</f>
        <v/>
      </c>
    </row>
    <row r="128" spans="1:12" ht="15" customHeight="1">
      <c r="A128" s="145"/>
      <c r="B128" s="146" t="str">
        <f>IFERROR(VLOOKUP(D128,DB!A:K,11,0),"")</f>
        <v/>
      </c>
      <c r="C128" s="146"/>
      <c r="D128" s="146"/>
      <c r="E128" s="147"/>
      <c r="F128" s="148"/>
      <c r="G128" s="149">
        <f ca="1">IFERROR(NOW()-F128,"")</f>
        <v>45962.045680092589</v>
      </c>
      <c r="H128" s="148"/>
      <c r="I128" s="146" t="str">
        <f>IFERROR(VLOOKUP(D128,DB!A:F,6,0),"")</f>
        <v/>
      </c>
      <c r="J128" s="146" t="str">
        <f>IFERROR(VLOOKUP(D128,DB!A:G,7,0),"")</f>
        <v/>
      </c>
      <c r="K128" s="150"/>
      <c r="L128" s="151" t="str">
        <f>IFERROR(VLOOKUP(D128,DB!A:I,9,0),"")</f>
        <v/>
      </c>
    </row>
  </sheetData>
  <customSheetViews>
    <customSheetView guid="{F6042A99-DD27-4453-835D-0834D95730CC}" filter="1" showAutoFilter="1">
      <pageMargins left="0" right="0" top="0" bottom="0" header="0" footer="0"/>
      <autoFilter ref="B1:M1" xr:uid="{48B3E619-BEA2-4658-9435-BE2499D341A3}"/>
    </customSheetView>
  </customSheetViews>
  <dataValidations count="2">
    <dataValidation allowBlank="1" showInputMessage="1" showErrorMessage="1" sqref="E1" xr:uid="{5DBA255D-CDD9-49FB-AD3C-AF70AB4EE696}"/>
    <dataValidation type="list" allowBlank="1" showInputMessage="1" showErrorMessage="1" sqref="E2:E128"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4"/>
  <sheetViews>
    <sheetView workbookViewId="0">
      <selection activeCell="A5" sqref="A5:XFD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3.09765625" style="73" bestFit="1" customWidth="1"/>
    <col min="8" max="8" width="14.796875" style="74" customWidth="1"/>
    <col min="9" max="9" width="10.5" style="71" customWidth="1"/>
    <col min="10" max="10" width="14.69921875" style="7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137.045842129628</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3.303596759258653</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45962.045680092589</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45962.045680092589</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45962.045680092589</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45962.045680092589</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45962.045680092589</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45962.045680092589</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45962.045680092589</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45962.045680092589</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45962.045680092589</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45962.045680092589</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45962.045680092589</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45962.045680092589</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45962.045680092589</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45962.045680092589</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45962.045680092589</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61"/>
      <c r="B20" s="162" t="str">
        <f>IFERROR(VLOOKUP(D20,DB!A:K,11,0),"")</f>
        <v/>
      </c>
      <c r="C20" s="162"/>
      <c r="D20" s="162"/>
      <c r="E20" s="163"/>
      <c r="F20" s="164"/>
      <c r="G20" s="165">
        <f ca="1">IFERROR(NOW()-F20,"-")</f>
        <v>45962.045680092589</v>
      </c>
      <c r="H20" s="164"/>
      <c r="I20" s="162" t="str">
        <f>IFERROR(VLOOKUP(D20,DB!A:F,6,0),"")</f>
        <v/>
      </c>
      <c r="J20" s="162" t="str">
        <f>IFERROR(VLOOKUP(D20,DB!A:G,7,0),"")</f>
        <v/>
      </c>
      <c r="K20" s="166"/>
      <c r="L20" s="162" t="str">
        <f>IFERROR(VLOOKUP(D20,DB!A:I,9,0),"")</f>
        <v/>
      </c>
      <c r="M20" s="162"/>
      <c r="N20" s="162"/>
      <c r="O20" s="162"/>
      <c r="P20" s="162"/>
      <c r="Q20" s="162"/>
      <c r="R20" s="162"/>
      <c r="S20" s="162"/>
      <c r="T20" s="162"/>
      <c r="U20" s="162"/>
      <c r="V20" s="162"/>
      <c r="W20" s="162"/>
      <c r="X20" s="162"/>
      <c r="Y20" s="162"/>
      <c r="Z20" s="162"/>
      <c r="AA20" s="162"/>
      <c r="AB20" s="162"/>
      <c r="AC20" s="162"/>
      <c r="AD20" s="162"/>
      <c r="AE20" s="162"/>
      <c r="AF20" s="162"/>
      <c r="AG20" s="162"/>
      <c r="AH20" s="162"/>
      <c r="AI20" s="162"/>
      <c r="AJ20" s="162"/>
      <c r="AK20" s="162"/>
      <c r="AL20" s="162"/>
      <c r="AM20" s="162"/>
      <c r="AN20" s="162"/>
      <c r="AO20" s="162"/>
      <c r="AP20" s="162"/>
      <c r="AQ20" s="162"/>
      <c r="AR20" s="162"/>
      <c r="AS20" s="162"/>
      <c r="AT20" s="162"/>
      <c r="AU20" s="162"/>
      <c r="AV20" s="162"/>
      <c r="AW20" s="162"/>
      <c r="AX20" s="162"/>
      <c r="AY20" s="162"/>
      <c r="AZ20" s="162"/>
      <c r="BA20" s="162"/>
      <c r="BB20" s="162"/>
      <c r="BC20" s="162"/>
      <c r="BD20" s="162"/>
      <c r="BE20" s="162"/>
      <c r="BF20" s="162"/>
      <c r="BG20" s="162"/>
      <c r="BH20" s="162"/>
      <c r="BI20" s="162"/>
      <c r="BJ20" s="162"/>
      <c r="BK20" s="162"/>
      <c r="BL20" s="162"/>
      <c r="BM20" s="162"/>
      <c r="BN20" s="162"/>
      <c r="BO20" s="162"/>
      <c r="BP20" s="162"/>
      <c r="BQ20" s="162"/>
      <c r="BR20" s="162"/>
      <c r="BS20" s="162"/>
      <c r="BT20" s="162"/>
      <c r="BU20" s="162"/>
      <c r="BV20" s="162"/>
      <c r="BW20" s="162"/>
      <c r="BX20" s="162"/>
      <c r="BY20" s="162"/>
      <c r="BZ20" s="162"/>
      <c r="CA20" s="162"/>
      <c r="CB20" s="162"/>
      <c r="CC20" s="162"/>
      <c r="CD20" s="162"/>
      <c r="CE20" s="162"/>
      <c r="CF20" s="162"/>
      <c r="CG20" s="162"/>
      <c r="CH20" s="162"/>
      <c r="CI20" s="162"/>
      <c r="CJ20" s="167"/>
    </row>
    <row r="21" spans="1:88" ht="31.5" customHeight="1">
      <c r="A21" s="113"/>
      <c r="B21" s="18" t="str">
        <f>IFERROR(VLOOKUP(D21,DB!A:K,11,0),"")</f>
        <v/>
      </c>
      <c r="C21" s="18"/>
      <c r="D21" s="18"/>
      <c r="E21" s="114"/>
      <c r="F21" s="115"/>
      <c r="G21" s="116">
        <f ca="1">IFERROR(NOW()-F21,"-")</f>
        <v>45962.045680092589</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45962.045680092589</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45962.045680092589</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45962.045680092589</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45962.045680092589</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45962.045680092589</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45962.045680092589</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45962.045680092589</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45962.045680092589</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45962.045680092589</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45962.045680092589</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45962.045680092589</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45962.045680092589</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45962.045680092589</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45962.045680092589</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45962.045680092589</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45962.045680092589</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45962.045680092589</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45962.045680092589</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45962.045680092589</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45962.045680092589</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45962.045680092589</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45962.045680092589</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45962.045680092589</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45962.045680092589</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45962.045680092589</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45962.045680092589</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45962.045680092589</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45962.045680092589</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45962.045680092589</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45962.045680092589</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45962.045680092589</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45962.045680092589</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45962.045680092589</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45962.045680092589</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45962.045680092589</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45962.045680092589</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45962.045680092589</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45962.045680092589</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45962.045680092589</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45962.045680092589</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45962.045680092589</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45962.045680092589</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45962.045680092589</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45962.045680092589</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45962.045680092589</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45962.045680092589</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45962.045680092589</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45962.045680092589</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45962.045680092589</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45962.045680092589</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45962.045680092589</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45962.045680092589</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45962.045680092589</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45962.045680092589</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45962.045680092589</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45962.045680092589</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45962.045680092589</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45962.045680092589</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45962.045680092589</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45962.045680092589</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45962.045680092589</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45962.045680092589</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45962.045680092589</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45962.045680092589</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45962.045680092589</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45962.045680092589</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45962.045680092589</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45962.045680092589</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45962.045680092589</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45962.045680092589</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45962.045680092589</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45962.045680092589</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45962.045680092589</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45962.045680092589</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45962.045680092589</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45962.045680092589</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45962.045680092589</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45962.045680092589</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45962.045680092589</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45962.045680092589</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45962.045680092589</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45962.045680092589</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45962.045680092589</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45962.045680092589</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45962.045680092589</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45962.045680092589</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45962.045680092589</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45962.045680092589</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45962.045680092589</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45962.045680092589</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45962.045680092589</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45962.045680092589</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45962.045680092589</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45962.045680092589</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45962.045680092589</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45962.045680092589</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45962.045680092589</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45962.045680092589</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45962.045680092589</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45962.045680092589</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45962.045680092589</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45962.045680092589</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45962.045680092589</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45962.045680092589</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45962.045680092589</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45962.045680092589</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45962.045680092589</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45962.045680092589</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45962.045680092589</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45962.045680092589</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45962.045680092589</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45962.045680092589</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45962.045680092589</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45962.045680092589</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45962.045680092589</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45962.045680092589</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45962.045680092589</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45962.045680092589</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45962.045680092589</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45962.045680092589</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45962.045680092589</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45962.045680092589</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45962.045680092589</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45962.045680092589</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45962.045680092589</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45962.045680092589</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45962.045680092589</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45962.045680092589</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45962.045680092589</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45962.045680092589</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45962.045680092589</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45962.045680092589</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45962.045680092589</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45962.045680092589</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45962.045680092589</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45962.045680092589</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45962.045680092589</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45962.045680092589</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45962.045680092589</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45962.045680092589</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45962.045680092589</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45962.045680092589</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61"/>
      <c r="B164" s="162" t="str">
        <f>IFERROR(VLOOKUP(D164,DB!A:K,11,0),"")</f>
        <v/>
      </c>
      <c r="C164" s="162"/>
      <c r="D164" s="162"/>
      <c r="E164" s="163"/>
      <c r="F164" s="164"/>
      <c r="G164" s="165">
        <f ca="1">IFERROR(NOW()-F164,"-")</f>
        <v>45962.045680092589</v>
      </c>
      <c r="H164" s="164"/>
      <c r="I164" s="162" t="str">
        <f>IFERROR(VLOOKUP(D164,DB!A:F,6,0),"")</f>
        <v/>
      </c>
      <c r="J164" s="162" t="str">
        <f>IFERROR(VLOOKUP(D164,DB!A:G,7,0),"")</f>
        <v/>
      </c>
      <c r="K164" s="166"/>
      <c r="L164" s="162" t="str">
        <f>IFERROR(VLOOKUP(D164,DB!A:I,9,0),"")</f>
        <v/>
      </c>
      <c r="M164" s="162"/>
      <c r="N164" s="162"/>
      <c r="O164" s="162"/>
      <c r="P164" s="162"/>
      <c r="Q164" s="162"/>
      <c r="R164" s="162"/>
      <c r="S164" s="162"/>
      <c r="T164" s="162"/>
      <c r="U164" s="162"/>
      <c r="V164" s="162"/>
      <c r="W164" s="162"/>
      <c r="X164" s="162"/>
      <c r="Y164" s="162"/>
      <c r="Z164" s="162"/>
      <c r="AA164" s="162"/>
      <c r="AB164" s="162"/>
      <c r="AC164" s="162"/>
      <c r="AD164" s="162"/>
      <c r="AE164" s="162"/>
      <c r="AF164" s="162"/>
      <c r="AG164" s="162"/>
      <c r="AH164" s="162"/>
      <c r="AI164" s="162"/>
      <c r="AJ164" s="162"/>
      <c r="AK164" s="162"/>
      <c r="AL164" s="162"/>
      <c r="AM164" s="162"/>
      <c r="AN164" s="162"/>
      <c r="AO164" s="162"/>
      <c r="AP164" s="162"/>
      <c r="AQ164" s="162"/>
      <c r="AR164" s="162"/>
      <c r="AS164" s="162"/>
      <c r="AT164" s="162"/>
      <c r="AU164" s="162"/>
      <c r="AV164" s="162"/>
      <c r="AW164" s="162"/>
      <c r="AX164" s="162"/>
      <c r="AY164" s="162"/>
      <c r="AZ164" s="162"/>
      <c r="BA164" s="162"/>
      <c r="BB164" s="162"/>
      <c r="BC164" s="162"/>
      <c r="BD164" s="162"/>
      <c r="BE164" s="162"/>
      <c r="BF164" s="162"/>
      <c r="BG164" s="162"/>
      <c r="BH164" s="162"/>
      <c r="BI164" s="162"/>
      <c r="BJ164" s="162"/>
      <c r="BK164" s="162"/>
      <c r="BL164" s="162"/>
      <c r="BM164" s="162"/>
      <c r="BN164" s="162"/>
      <c r="BO164" s="162"/>
      <c r="BP164" s="162"/>
      <c r="BQ164" s="162"/>
      <c r="BR164" s="162"/>
      <c r="BS164" s="162"/>
      <c r="BT164" s="162"/>
      <c r="BU164" s="162"/>
      <c r="BV164" s="162"/>
      <c r="BW164" s="162"/>
      <c r="BX164" s="162"/>
      <c r="BY164" s="162"/>
      <c r="BZ164" s="162"/>
      <c r="CA164" s="162"/>
      <c r="CB164" s="162"/>
      <c r="CC164" s="162"/>
      <c r="CD164" s="162"/>
      <c r="CE164" s="162"/>
      <c r="CF164" s="162"/>
      <c r="CG164" s="162"/>
      <c r="CH164" s="162"/>
      <c r="CI164" s="162"/>
      <c r="CJ164" s="167"/>
    </row>
  </sheetData>
  <dataValidations count="2">
    <dataValidation allowBlank="1" showInputMessage="1" showErrorMessage="1" sqref="E1" xr:uid="{4D935161-CDD3-4592-B877-3FB59C99E142}"/>
    <dataValidation type="list" allowBlank="1" showInputMessage="1" showErrorMessage="1" sqref="E3:E16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G53" ca="1" si="0">IFERROR(NOW()-F2,"-")</f>
        <v>45962.045680092589</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45962.045680092589</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45962.045680092589</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45962.045680092589</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45962.045680092589</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45962.045680092589</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45962.045680092589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45962.045680092589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45962.045680092589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45962.045680092589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45962.045680092589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45962.045680092589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45962.045680092589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45962.045680092589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45962.045680092589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45962.045680092589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45962.045680092589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45962.045680092589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45962.045680092589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45962.045680092589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45962.045680092589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45962.045680092589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45962.045680092589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45962.045680092589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45962.045680092589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45962.045680092589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45962.045680092589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45962.045680092589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45962.045680092589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45962.045680092589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45962.045680092589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45962.045680092589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45962.045680092589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45962.045680092589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45962.045680092589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45962.045680092589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45962.045680092589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45962.045680092589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45962.045680092589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45962.045680092589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45962.045680092589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45962.045680092589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45962.045680092589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45962.045680092589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45962.045680092589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45962.045680092589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45962.045680092589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45962.045680092589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45962.045680092589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45962.045680092589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45962.045680092589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45962.045680092589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ref="G54:G117" ca="1" si="1">IFERROR(NOW()-F54,"-")</f>
        <v>45962.045680092589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45962.045680092589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45962.045680092589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45962.045680092589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45962.045680092589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45962.045680092589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45962.045680092589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45962.045680092589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45962.045680092589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45962.045680092589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45962.045680092589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45962.045680092589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45962.045680092589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45962.045680092589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45962.045680092589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45962.045680092589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45962.045680092589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45962.045680092589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45962.045680092589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45962.045680092589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45962.045680092589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45962.045680092589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45962.045680092589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45962.045680092589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45962.045680092589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45962.045680092589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45962.045680092589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45962.045680092589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45962.045680092589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45962.045680092589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45962.045680092589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45962.045680092589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45962.045680092589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45962.045680092589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45962.045680092589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45962.045680092589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45962.045680092589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45962.045680092589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45962.045680092589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45962.045680092589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45962.045680092589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45962.045680092589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45962.045680092589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45962.045680092589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45962.045680092589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45962.045680092589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45962.045680092589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45962.045680092589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45962.045680092589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45962.045680092589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45962.045680092589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45962.045680092589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45962.045680092589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45962.045680092589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45962.045680092589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45962.045680092589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45962.045680092589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45962.045680092589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45962.045680092589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45962.045680092589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45962.045680092589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45962.045680092589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45962.045680092589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45962.045680092589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ref="G118:G181" ca="1" si="2">IFERROR(NOW()-F118,"-")</f>
        <v>45962.045680092589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45962.045680092589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45962.045680092589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45962.045680092589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45962.045680092589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45962.045680092589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45962.045680092589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45962.045680092589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45962.045680092589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45962.045680092589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45962.045680092589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45962.045680092589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45962.045680092589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45962.045680092589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45962.045680092589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45962.045680092589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45962.045680092589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45962.045680092589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45962.045680092589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45962.045680092589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45962.045680092589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45962.045680092589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45962.045680092589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45962.045680092589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45962.045680092589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45962.045680092589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45962.045680092589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45962.045680092589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45962.045680092589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45962.045680092589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45962.045680092589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45962.045680092589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45962.045680092589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45962.045680092589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45962.045680092589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45962.045680092589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45962.045680092589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45962.045680092589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45962.045680092589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45962.045680092589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45962.045680092589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45962.045680092589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45962.045680092589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45962.045680092589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45962.045680092589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45962.045680092589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45962.045680092589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45962.045680092589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45962.045680092589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45962.045680092589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45962.045680092589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45962.045680092589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45962.045680092589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45962.045680092589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45962.045680092589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45962.045680092589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45962.045680092589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45962.045680092589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45962.045680092589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45962.045680092589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45962.045680092589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45962.045680092589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45962.045680092589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45962.045680092589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ref="G182:G245" ca="1" si="3">IFERROR(NOW()-F182,"-")</f>
        <v>45962.045680092589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45962.045680092589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45962.045680092589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45962.045680092589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45962.045680092589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45962.045680092589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45962.045680092589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45962.045680092589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45962.045680092589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45962.045680092589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45962.045680092589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45962.045680092589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45962.045680092589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45962.045680092589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45962.045680092589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45962.045680092589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45962.045680092589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45962.045680092589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45962.045680092589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45962.045680092589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45962.045680092589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45962.045680092589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45962.045680092589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45962.045680092589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45962.045680092589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45962.045680092589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45962.045680092589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45962.045680092589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45962.045680092589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45962.045680092589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45962.045680092589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45962.045680092589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45962.045680092589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45962.045680092589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45962.045680092589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45962.045680092589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45962.045680092589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45962.045680092589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45962.045680092589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45962.045680092589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45962.045680092589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45962.045680092589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45962.045680092589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45962.045680092589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45962.045680092589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45962.045680092589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45962.045680092589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45962.045680092589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45962.045680092589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45962.045680092589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45962.045680092589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45962.045680092589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45962.045680092589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45962.045680092589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45962.045680092589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45962.045680092589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45962.045680092589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45962.045680092589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45962.045680092589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45962.045680092589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45962.045680092589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45962.045680092589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45962.045680092589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45962.045680092589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ref="G246:G309" ca="1" si="4">IFERROR(NOW()-F246,"-")</f>
        <v>45962.045680092589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45962.045680092589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45962.045680092589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45962.045680092589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45962.045680092589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45962.045680092589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45962.045680092589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45962.045680092589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45962.045680092589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45962.045680092589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45962.045680092589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45962.045680092589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45962.045680092589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45962.045680092589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45962.045680092589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45962.045680092589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45962.045680092589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45962.045680092589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45962.045680092589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45962.045680092589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45962.045680092589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45962.045680092589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45962.045680092589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45962.045680092589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45962.045680092589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45962.045680092589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45962.045680092589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45962.045680092589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45962.045680092589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45962.045680092589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45962.045680092589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45962.045680092589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45962.045680092589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45962.045680092589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45962.045680092589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45962.045680092589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45962.045680092589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45962.045680092589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45962.045680092589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45962.045680092589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45962.045680092589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45962.045680092589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45962.045680092589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45962.045680092589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45962.045680092589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45962.045680092589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45962.045680092589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45962.045680092589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45962.045680092589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45962.045680092589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45962.045680092589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45962.045680092589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45962.045680092589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45962.045680092589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45962.045680092589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45962.045680092589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45962.045680092589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45962.045680092589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45962.045680092589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45962.045680092589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45962.045680092589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45962.045680092589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45962.045680092589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45962.045680092589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ref="G310:G373" ca="1" si="5">IFERROR(NOW()-F310,"-")</f>
        <v>45962.045680092589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45962.045680092589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45962.045680092589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45962.045680092589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45962.045680092589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45962.045680092589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45962.045680092589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45962.045680092589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45962.045680092589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45962.045680092589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45962.045680092589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45962.045680092589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45962.045680092589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45962.045680092589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45962.045680092589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45962.045680092589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45962.045680092589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45962.045680092589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45962.045680092589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45962.045680092589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45962.045680092589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45962.045680092589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45962.045680092589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45962.045680092589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45962.045680092589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45962.045680092589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45962.045680092589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45962.045680092589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45962.045680092589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45962.045680092589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45962.045680092589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45962.045680092589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45962.045680092589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45962.045680092589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45962.045680092589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45962.045680092589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45962.045680092589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45962.045680092589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45962.045680092589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45962.045680092589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45962.045680092589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45962.045680092589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45962.045680092589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45962.045680092589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45962.045680092589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45962.045680092589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45962.045680092589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45962.045680092589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45962.045680092589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45962.045680092589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45962.045680092589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45962.045680092589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45962.045680092589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45962.045680092589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45962.045680092589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45962.045680092589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45962.045680092589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45962.045680092589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45962.045680092589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45962.045680092589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45962.045680092589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45962.045680092589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45962.045680092589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45962.045680092589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ref="G374:G437" ca="1" si="6">IFERROR(NOW()-F374,"-")</f>
        <v>45962.045680092589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45962.045680092589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45962.045680092589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45962.045680092589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45962.045680092589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45962.045680092589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45962.045680092589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45962.045680092589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45962.045680092589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45962.045680092589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45962.045680092589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45962.045680092589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45962.045680092589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45962.045680092589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45962.045680092589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45962.045680092589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45962.045680092589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45962.045680092589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45962.045680092589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45962.045680092589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45962.045680092589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45962.045680092589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45962.045680092589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45962.045680092589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45962.045680092589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45962.045680092589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45962.045680092589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45962.045680092589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45962.045680092589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45962.045680092589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45962.045680092589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45962.045680092589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45962.045680092589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45962.045680092589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45962.045680092589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45962.045680092589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45962.045680092589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45962.045680092589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45962.045680092589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45962.045680092589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45962.045680092589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45962.045680092589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45962.045680092589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45962.045680092589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45962.045680092589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45962.045680092589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45962.045680092589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45962.045680092589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45962.045680092589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45962.045680092589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45962.045680092589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45962.045680092589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45962.045680092589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45962.045680092589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45962.045680092589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45962.045680092589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45962.045680092589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45962.045680092589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45962.045680092589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45962.045680092589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45962.045680092589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45962.045680092589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45962.045680092589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45962.045680092589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ref="G438:G501" ca="1" si="7">IFERROR(NOW()-F438,"-")</f>
        <v>45962.045680092589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45962.045680092589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45962.045680092589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45962.045680092589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45962.045680092589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45962.045680092589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45962.045680092589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45962.045680092589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45962.045680092589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45962.045680092589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45962.045680092589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45962.045680092589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45962.045680092589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45962.045680092589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45962.045680092589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45962.045680092589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45962.045680092589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45962.045680092589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45962.045680092589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45962.045680092589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45962.045680092589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45962.045680092589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45962.045680092589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45962.045680092589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45962.045680092589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45962.045680092589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45962.045680092589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45962.045680092589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45962.045680092589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45962.045680092589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45962.045680092589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45962.045680092589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45962.045680092589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45962.045680092589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45962.045680092589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45962.045680092589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45962.045680092589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45962.045680092589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45962.045680092589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45962.045680092589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45962.045680092589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45962.045680092589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45962.045680092589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45962.045680092589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45962.045680092589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45962.045680092589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45962.045680092589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45962.045680092589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45962.045680092589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45962.045680092589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45962.045680092589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45962.045680092589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45962.045680092589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45962.045680092589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45962.045680092589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45962.045680092589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45962.045680092589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45962.045680092589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45962.045680092589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45962.045680092589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45962.045680092589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45962.045680092589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45962.045680092589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45962.045680092589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ref="G502:G565" ca="1" si="8">IFERROR(NOW()-F502,"-")</f>
        <v>45962.045680092589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45962.045680092589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45962.045680092589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45962.045680092589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45962.045680092589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45962.045680092589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45962.045680092589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45962.045680092589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45962.045680092589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45962.045680092589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45962.045680092589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45962.045680092589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45962.045680092589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45962.045680092589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45962.045680092589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45962.045680092589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45962.045680092589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45962.045680092589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45962.045680092589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45962.045680092589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45962.045680092589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45962.045680092589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45962.045680092589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45962.045680092589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45962.045680092589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45962.045680092589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45962.045680092589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45962.045680092589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45962.045680092589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45962.045680092589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45962.045680092589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45962.045680092589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45962.045680092589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45962.045680092589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45962.045680092589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45962.045680092589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45962.045680092589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45962.045680092589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45962.045680092589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45962.045680092589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45962.045680092589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45962.045680092589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45962.045680092589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45962.045680092589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45962.045680092589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45962.045680092589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45962.045680092589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45962.045680092589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45962.045680092589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45962.045680092589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45962.045680092589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45962.045680092589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45962.045680092589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45962.045680092589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45962.045680092589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45962.045680092589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45962.045680092589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45962.045680092589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45962.045680092589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45962.045680092589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45962.045680092589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45962.045680092589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45962.045680092589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45962.045680092589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ref="G566:G629" ca="1" si="9">IFERROR(NOW()-F566,"-")</f>
        <v>45962.045680092589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45962.045680092589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45962.045680092589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45962.045680092589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45962.045680092589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45962.045680092589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45962.045680092589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45962.045680092589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45962.045680092589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45962.045680092589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45962.045680092589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45962.045680092589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45962.045680092589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45962.045680092589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45962.045680092589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45962.045680092589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45962.045680092589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45962.045680092589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45962.045680092589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45962.045680092589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45962.045680092589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45962.045680092589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45962.045680092589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45962.045680092589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45962.045680092589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45962.045680092589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45962.045680092589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45962.045680092589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45962.045680092589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45962.045680092589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45962.045680092589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45962.045680092589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45962.045680092589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45962.045680092589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45962.045680092589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45962.045680092589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45962.045680092589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45962.045680092589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45962.045680092589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45962.045680092589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45962.045680092589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45962.045680092589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45962.045680092589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45962.045680092589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45962.045680092589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45962.045680092589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45962.045680092589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45962.045680092589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45962.045680092589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45962.045680092589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45962.045680092589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45962.045680092589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45962.045680092589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45962.045680092589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45962.045680092589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45962.045680092589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45962.045680092589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45962.045680092589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45962.045680092589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45962.045680092589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45962.045680092589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45962.045680092589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45962.045680092589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45962.045680092589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ref="G630:G693" ca="1" si="10">IFERROR(NOW()-F630,"-")</f>
        <v>45962.045680092589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45962.045680092589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45962.045680092589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45962.045680092589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45962.045680092589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45962.045680092589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45962.045680092589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45962.045680092589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45962.045680092589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45962.045680092589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45962.045680092589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45962.045680092589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45962.045680092589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45962.045680092589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45962.045680092589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45962.045680092589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45962.045680092589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45962.045680092589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45962.045680092589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45962.045680092589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45962.045680092589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45962.045680092589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45962.045680092589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45962.045680092589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45962.045680092589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45962.045680092589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45962.045680092589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45962.045680092589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45962.045680092589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45962.045680092589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45962.045680092589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45962.045680092589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45962.045680092589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45962.045680092589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45962.045680092589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45962.045680092589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45962.045680092589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45962.045680092589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45962.045680092589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45962.045680092589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45962.045680092589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45962.045680092589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45962.045680092589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45962.045680092589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45962.045680092589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45962.045680092589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45962.045680092589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45962.045680092589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45962.045680092589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45962.045680092589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45962.045680092589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45962.045680092589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45962.045680092589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45962.045680092589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45962.045680092589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45962.045680092589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45962.045680092589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45962.045680092589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45962.045680092589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45962.045680092589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45962.045680092589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45962.045680092589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45962.045680092589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45962.045680092589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ref="G694:G757" ca="1" si="11">IFERROR(NOW()-F694,"-")</f>
        <v>45962.045680092589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45962.045680092589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45962.045680092589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45962.045680092589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45962.045680092589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45962.045680092589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45962.045680092589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45962.045680092589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45962.045680092589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45962.045680092589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45962.045680092589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45962.045680092589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45962.045680092589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45962.045680092589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45962.045680092589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45962.045680092589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45962.045680092589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45962.045680092589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45962.045680092589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45962.045680092589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45962.045680092589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45962.045680092589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45962.045680092589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45962.045680092589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45962.045680092589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45962.045680092589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45962.045680092589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45962.045680092589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45962.045680092589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45962.045680092589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45962.045680092589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45962.045680092589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45962.045680092589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45962.045680092589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45962.045680092589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45962.045680092589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45962.045680092589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45962.045680092589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45962.045680092589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45962.045680092589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45962.045680092589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45962.045680092589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45962.045680092589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45962.045680092589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45962.045680092589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45962.045680092589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45962.045680092589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45962.045680092589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45962.045680092589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45962.045680092589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45962.045680092589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45962.045680092589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45962.045680092589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45962.045680092589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45962.045680092589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45962.045680092589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45962.045680092589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45962.045680092589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45962.045680092589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45962.045680092589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45962.045680092589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45962.045680092589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45962.045680092589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45962.045680092589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ref="G758:G821" ca="1" si="12">IFERROR(NOW()-F758,"-")</f>
        <v>45962.045680092589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45962.045680092589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45962.045680092589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45962.045680092589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45962.045680092589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45962.045680092589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45962.045680092589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45962.045680092589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45962.045680092589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45962.045680092589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45962.045680092589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45962.045680092589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45962.045680092589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45962.045680092589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45962.045680092589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45962.045680092589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45962.045680092589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45962.045680092589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45962.045680092589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45962.045680092589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45962.045680092589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45962.045680092589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45962.045680092589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45962.045680092589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45962.045680092589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45962.045680092589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45962.045680092589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45962.045680092589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45962.045680092589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45962.045680092589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45962.045680092589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45962.045680092589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45962.045680092589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45962.045680092589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45962.045680092589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45962.045680092589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45962.045680092589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45962.045680092589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45962.045680092589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45962.045680092589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45962.045680092589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45962.045680092589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45962.045680092589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45962.045680092589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45962.045680092589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45962.045680092589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45962.045680092589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45962.045680092589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45962.045680092589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45962.045680092589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45962.045680092589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45962.045680092589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45962.045680092589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45962.045680092589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45962.045680092589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45962.045680092589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45962.045680092589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45962.045680092589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45962.045680092589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45962.045680092589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45962.045680092589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45962.045680092589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45962.045680092589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45962.045680092589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ref="G822:G885" ca="1" si="13">IFERROR(NOW()-F822,"-")</f>
        <v>45962.045680092589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45962.045680092589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45962.045680092589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45962.045680092589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45962.045680092589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45962.045680092589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45962.045680092589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45962.045680092589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45962.045680092589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45962.045680092589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45962.045680092589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45962.045680092589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45962.045680092589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45962.045680092589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45962.045680092589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45962.045680092589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45962.045680092589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45962.045680092589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45962.045680092589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45962.045680092589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45962.045680092589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45962.045680092589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45962.045680092589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45962.045680092589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45962.045680092589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45962.045680092589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45962.045680092589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45962.045680092589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45962.045680092589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45962.045680092589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45962.045680092589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45962.045680092589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45962.045680092589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45962.045680092589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45962.045680092589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45962.045680092589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45962.045680092589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45962.045680092589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45962.045680092589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45962.045680092589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45962.045680092589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45962.045680092589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45962.045680092589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45962.045680092589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45962.045680092589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45962.045680092589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45962.045680092589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45962.045680092589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45962.045680092589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45962.045680092589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45962.045680092589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45962.045680092589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45962.045680092589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45962.045680092589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45962.045680092589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45962.045680092589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45962.045680092589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45962.045680092589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45962.045680092589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45962.045680092589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45962.045680092589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45962.045680092589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45962.045680092589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45962.045680092589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ref="G886:G949" ca="1" si="14">IFERROR(NOW()-F886,"-")</f>
        <v>45962.045680092589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45962.045680092589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45962.045680092589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45962.045680092589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45962.045680092589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45962.045680092589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45962.045680092589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45962.045680092589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45962.045680092589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45962.045680092589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45962.045680092589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45962.045680092589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45962.045680092589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45962.045680092589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45962.045680092589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45962.045680092589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45962.045680092589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45962.045680092589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45962.045680092589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45962.045680092589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45962.045680092589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45962.045680092589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45962.045680092589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45962.045680092589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45962.045680092589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45962.045680092589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45962.045680092589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45962.045680092589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45962.045680092589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45962.045680092589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45962.045680092589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45962.045680092589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45962.045680092589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45962.045680092589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45962.045680092589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45962.045680092589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45962.045680092589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45962.045680092589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45962.045680092589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45962.045680092589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45962.045680092589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45962.045680092589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45962.045680092589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45962.045680092589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45962.045680092589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45962.045680092589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45962.045680092589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45962.045680092589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45962.045680092589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45962.045680092589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45962.045680092589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45962.045680092589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45962.045680092589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45962.045680092589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45962.045680092589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45962.045680092589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45962.045680092589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45962.045680092589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45962.045680092589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45962.045680092589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45962.045680092589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45962.045680092589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45962.045680092589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45962.045680092589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ref="G950:G1013" ca="1" si="15">IFERROR(NOW()-F950,"-")</f>
        <v>45962.045680092589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45962.045680092589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45962.045680092589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45962.045680092589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45962.045680092589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45962.045680092589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45962.045680092589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45962.045680092589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45962.045680092589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45962.045680092589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45962.045680092589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45962.045680092589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45962.045680092589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45962.045680092589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45962.045680092589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45962.045680092589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45962.045680092589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45962.045680092589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45962.045680092589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45962.045680092589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45962.045680092589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45962.045680092589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45962.045680092589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45962.045680092589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45962.045680092589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45962.045680092589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45962.045680092589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45962.045680092589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45962.045680092589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45962.045680092589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45962.045680092589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45962.045680092589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45962.045680092589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45962.045680092589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45962.045680092589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45962.045680092589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45962.045680092589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45962.045680092589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45962.045680092589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45962.045680092589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45962.045680092589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45962.045680092589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45962.045680092589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45962.045680092589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45962.045680092589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45962.045680092589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45962.045680092589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45962.045680092589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45962.045680092589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45962.045680092589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45962.045680092589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45962.045680092589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45962.045680092589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45962.045680092589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45962.045680092589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45962.045680092589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45962.045680092589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45962.045680092589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45962.045680092589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45962.045680092589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45962.045680092589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45962.045680092589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45962.045680092589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45962.045680092589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ref="G1014:G1077" ca="1" si="16">IFERROR(NOW()-F1014,"-")</f>
        <v>45962.045680092589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45962.045680092589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45962.045680092589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45962.045680092589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45962.045680092589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45962.045680092589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45962.045680092589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45962.045680092589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45962.045680092589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45962.045680092589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45962.045680092589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45962.045680092589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45962.045680092589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45962.045680092589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45962.045680092589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45962.045680092589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45962.045680092589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45962.045680092589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45962.045680092589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45962.045680092589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45962.045680092589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45962.045680092589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45962.045680092589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45962.045680092589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45962.045680092589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45962.045680092589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45962.045680092589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45962.045680092589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45962.045680092589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45962.045680092589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45962.045680092589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45962.045680092589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45962.045680092589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45962.045680092589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45962.045680092589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45962.045680092589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45962.045680092589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45962.045680092589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45962.045680092589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45962.045680092589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45962.045680092589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45962.045680092589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45962.045680092589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45962.045680092589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45962.045680092589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45962.045680092589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45962.045680092589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45962.045680092589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45962.045680092589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45962.045680092589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45962.045680092589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45962.045680092589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45962.045680092589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45962.045680092589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45962.045680092589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45962.045680092589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45962.045680092589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45962.045680092589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45962.045680092589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45962.045680092589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45962.045680092589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45962.045680092589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45962.045680092589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45962.045680092589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ref="G1078:G1092" ca="1" si="17">IFERROR(NOW()-F1078,"-")</f>
        <v>45962.045680092589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45962.045680092589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45962.045680092589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45962.045680092589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45962.045680092589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45962.045680092589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45962.045680092589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45962.045680092589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45962.045680092589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45962.045680092589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45962.045680092589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45962.045680092589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45962.045680092589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45962.045680092589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45962.045680092589</v>
      </c>
      <c r="H1092" s="22"/>
      <c r="I1092" s="19" t="str">
        <f>IFERROR(VLOOKUP(D1092,DB!A:F,6,0),"")</f>
        <v/>
      </c>
      <c r="J1092" s="18" t="str">
        <f>IFERROR(VLOOKUP(D1092,DB!A:G,7,0),"")</f>
        <v/>
      </c>
      <c r="K1092" s="46"/>
      <c r="L1092" s="23" t="str">
        <f>IFERROR(VLOOKUP(D1092,DB!A:I,9,0),"")</f>
        <v/>
      </c>
    </row>
  </sheetData>
  <dataValidations count="2">
    <dataValidation allowBlank="1" showInputMessage="1" showErrorMessage="1" sqref="E1" xr:uid="{5914219A-CB83-432D-936A-CC0CB6F3982A}"/>
    <dataValidation type="list" allowBlank="1" showInputMessage="1" showErrorMessage="1" sqref="E2:E109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27"/>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39107</v>
      </c>
      <c r="B2" s="94" t="str">
        <f>IFERROR(VLOOKUP(D2,DB!A:K,11,0),"")</f>
        <v>R4</v>
      </c>
      <c r="C2" s="97">
        <v>1</v>
      </c>
      <c r="D2" s="94" t="s">
        <v>35092</v>
      </c>
      <c r="E2" s="98" t="s">
        <v>39021</v>
      </c>
      <c r="F2" s="99">
        <v>45703.480717592596</v>
      </c>
      <c r="G2" s="100">
        <f ca="1">IFERROR(NOW()-F2,"")</f>
        <v>258.56496249999327</v>
      </c>
      <c r="H2" s="99">
        <v>45703.474768518521</v>
      </c>
      <c r="I2" s="99" t="str">
        <f>IFERROR(VLOOKUP(D2,DB!A:F,6,0),"")</f>
        <v>SCECO</v>
      </c>
      <c r="J2" s="99" t="str">
        <f>IFERROR(VLOOKUP(D2,DB!A:G,7,0),"")</f>
        <v>Dead</v>
      </c>
      <c r="K2" s="101" t="s">
        <v>39108</v>
      </c>
      <c r="L2" s="94" t="str">
        <f>IFERROR(VLOOKUP(D2,DB!A:I,9,0),"")</f>
        <v>Latis</v>
      </c>
    </row>
    <row r="3" spans="1:16" ht="26.25" customHeight="1">
      <c r="A3" s="169" t="s">
        <v>39109</v>
      </c>
      <c r="B3" s="119" t="str">
        <f>IFERROR(VLOOKUP(D3,DB!A:K,11,0),"")</f>
        <v>R4</v>
      </c>
      <c r="C3" s="120">
        <v>1</v>
      </c>
      <c r="D3" s="94" t="s">
        <v>28974</v>
      </c>
      <c r="E3" s="98" t="s">
        <v>39021</v>
      </c>
      <c r="F3" s="123">
        <v>45960.96875</v>
      </c>
      <c r="G3" s="124">
        <f ca="1">IFERROR(NOW()-F3,"")</f>
        <v>1.076930092589464</v>
      </c>
      <c r="H3" s="123">
        <v>45960.963101851848</v>
      </c>
      <c r="I3" s="119" t="str">
        <f>IFERROR(VLOOKUP(D3,DB!A:F,6,0),"")</f>
        <v>SCECO</v>
      </c>
      <c r="J3" s="119" t="str">
        <f>IFERROR(VLOOKUP(D3,DB!A:G,7,0),"")</f>
        <v>Weak</v>
      </c>
      <c r="K3" s="125" t="s">
        <v>39110</v>
      </c>
      <c r="L3" s="121" t="str">
        <f>IFERROR(VLOOKUP(D3,DB!A:I,9,0),"")</f>
        <v>Latis</v>
      </c>
    </row>
    <row r="4" spans="1:16" ht="15" customHeight="1">
      <c r="A4" s="119"/>
      <c r="B4" s="119"/>
      <c r="C4" s="120"/>
      <c r="D4" s="121"/>
      <c r="E4" s="98"/>
      <c r="F4" s="123"/>
      <c r="G4" s="124">
        <f ca="1">IFERROR(NOW()-F4,"")</f>
        <v>45962.045680092589</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45962.045680092589</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45962.045680092589</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45962.045680092589</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45962.045680092589</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45962.045680092589</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45962.045680092589</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45962.045680092589</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45962.045680092589</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45962.045680092589</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45962.045680092589</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45962.045680092589</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45962.045680092589</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45962.045680092589</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45962.045680092589</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45962.045680092589</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45962.045680092589</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45962.045680092589</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45962.045680092589</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45962.045680092589</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45962.045680092589</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45962.045680092589</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45962.045680092589</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45962.045680092589</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45962.045680092589</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45962.045680092589</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45962.045680092589</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45962.045680092589</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45962.045680092589</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45962.045680092589</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45962.045680092589</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45962.045680092589</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45962.045680092589</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45962.045680092589</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45962.045680092589</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45962.045680092589</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45962.045680092589</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45962.045680092589</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45962.045680092589</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45962.045680092589</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45962.045680092589</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45962.045680092589</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45962.045680092589</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45962.045680092589</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45962.045680092589</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45962.045680092589</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45962.045680092589</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45962.045680092589</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45962.045680092589</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45962.045680092589</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45962.045680092589</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45962.045680092589</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45962.045680092589</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45962.045680092589</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45962.045680092589</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45962.045680092589</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45962.045680092589</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45962.045680092589</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45962.045680092589</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45962.045680092589</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45962.045680092589</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45962.045680092589</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45962.045680092589</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45962.045680092589</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45962.045680092589</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45962.045680092589</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45962.045680092589</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45962.045680092589</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45962.045680092589</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45962.045680092589</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45962.045680092589</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45962.045680092589</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45962.045680092589</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45962.045680092589</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45962.045680092589</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45962.045680092589</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45962.045680092589</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45962.045680092589</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45962.045680092589</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45962.045680092589</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45962.045680092589</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45962.045680092589</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45962.045680092589</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45962.045680092589</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45962.045680092589</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45962.045680092589</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45962.045680092589</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45962.045680092589</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45962.045680092589</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45962.045680092589</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45962.045680092589</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45962.045680092589</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45962.045680092589</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45962.045680092589</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45962.045680092589</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45962.045680092589</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45962.045680092589</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45962.045680092589</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45962.045680092589</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45962.045680092589</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45962.045680092589</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45962.045680092589</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45962.045680092589</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45962.045680092589</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45962.045680092589</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45962.045680092589</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45962.045680092589</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45962.045680092589</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45962.045680092589</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45962.045680092589</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45962.045680092589</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45962.045680092589</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45962.045680092589</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45962.045680092589</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45962.045680092589</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45962.045680092589</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45962.045680092589</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45962.045680092589</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45962.045680092589</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45962.045680092589</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45962.045680092589</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45962.045680092589</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45962.045680092589</v>
      </c>
      <c r="H126" s="123"/>
      <c r="I126" s="119" t="str">
        <f>IFERROR(VLOOKUP(D126,DB!A:F,6,0),"")</f>
        <v/>
      </c>
      <c r="J126" s="119" t="str">
        <f>IFERROR(VLOOKUP(D126,DB!A:G,7,0),"")</f>
        <v/>
      </c>
      <c r="K126" s="125"/>
      <c r="L126" s="121" t="str">
        <f>IFERROR(VLOOKUP(D126,DB!A:I,9,0),"")</f>
        <v/>
      </c>
    </row>
    <row r="127" spans="1:12" ht="15" customHeight="1">
      <c r="A127" s="126"/>
      <c r="B127" s="126" t="str">
        <f>IFERROR(VLOOKUP(D127,DB!A:K,11,0),"")</f>
        <v/>
      </c>
      <c r="C127" s="127"/>
      <c r="D127" s="128"/>
      <c r="E127" s="129"/>
      <c r="F127" s="130"/>
      <c r="G127" s="131">
        <f ca="1">IFERROR(NOW()-F127,"")</f>
        <v>45962.045680092589</v>
      </c>
      <c r="H127" s="130"/>
      <c r="I127" s="126" t="str">
        <f>IFERROR(VLOOKUP(D127,DB!A:F,6,0),"")</f>
        <v/>
      </c>
      <c r="J127" s="126" t="str">
        <f>IFERROR(VLOOKUP(D127,DB!A:G,7,0),"")</f>
        <v/>
      </c>
      <c r="K127" s="132"/>
      <c r="L127" s="128" t="str">
        <f>IFERROR(VLOOKUP(D127,DB!A:I,9,0),"")</f>
        <v/>
      </c>
    </row>
  </sheetData>
  <dataValidations count="2">
    <dataValidation allowBlank="1" showInputMessage="1" showErrorMessage="1" sqref="E1" xr:uid="{A4F81451-56CC-4543-9497-104C4E44EE4B}"/>
    <dataValidation type="list" allowBlank="1" showInputMessage="1" showErrorMessage="1" sqref="E2:E1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tabSelected="1" workbookViewId="0">
      <selection activeCell="D6" sqref="D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39111</v>
      </c>
      <c r="B2" s="37" t="str">
        <f>IFERROR(VLOOKUP(D2,DB!A:K,11,0),"")</f>
        <v>R5</v>
      </c>
      <c r="C2" s="37">
        <v>3</v>
      </c>
      <c r="D2" s="118" t="s">
        <v>36011</v>
      </c>
      <c r="E2" s="37" t="s">
        <v>39021</v>
      </c>
      <c r="F2" s="38">
        <v>45891.832060185188</v>
      </c>
      <c r="G2" s="144">
        <f ca="1">IFERROR(NOW()-F2,"")</f>
        <v>70.213619907401153</v>
      </c>
      <c r="H2" s="38">
        <v>45891.790393518517</v>
      </c>
      <c r="I2" s="37" t="str">
        <f>IFERROR(VLOOKUP(D2,DB!A:F,6,0),"")</f>
        <v>Generator-SG</v>
      </c>
      <c r="J2" s="37" t="str">
        <f>IFERROR(VLOOKUP(D2,DB!A:G,7,0),"")</f>
        <v>Vandalized</v>
      </c>
      <c r="K2" s="37" t="s">
        <v>39112</v>
      </c>
      <c r="L2" s="37" t="str">
        <f>IFERROR(VLOOKUP(D2,DB!A:I,9,0),"")</f>
        <v>Latis</v>
      </c>
      <c r="M2" s="117"/>
    </row>
    <row r="3" spans="1:13" ht="30.75">
      <c r="A3" s="37" t="s">
        <v>39113</v>
      </c>
      <c r="B3" s="37" t="str">
        <f>IFERROR(VLOOKUP(D3,DB!A:K,11,0),"")</f>
        <v>R5</v>
      </c>
      <c r="C3" s="37">
        <v>1</v>
      </c>
      <c r="D3" s="37" t="s">
        <v>33268</v>
      </c>
      <c r="E3" s="37" t="s">
        <v>39100</v>
      </c>
      <c r="F3" s="38">
        <v>45926.188877314817</v>
      </c>
      <c r="G3" s="144">
        <f t="shared" ref="G3" ca="1" si="0">IFERROR(NOW()-F3,"")</f>
        <v>35.856802777772828</v>
      </c>
      <c r="H3" s="38">
        <v>45926.158159722225</v>
      </c>
      <c r="I3" s="37" t="str">
        <f>IFERROR(VLOOKUP(D3,DB!A:F,6,0),"")</f>
        <v>SCECO</v>
      </c>
      <c r="J3" s="37" t="str">
        <f>IFERROR(VLOOKUP(D3,DB!A:G,7,0),"")</f>
        <v>Good</v>
      </c>
      <c r="K3" s="37" t="s">
        <v>39114</v>
      </c>
      <c r="L3" s="37" t="str">
        <f>IFERROR(VLOOKUP(D3,DB!A:I,9,0),"")</f>
        <v>Latis</v>
      </c>
      <c r="M3" s="117"/>
    </row>
    <row r="4" spans="1:13" ht="48" customHeight="1">
      <c r="A4" s="152" t="s">
        <v>39115</v>
      </c>
      <c r="B4" s="152" t="str">
        <f>IFERROR(VLOOKUP(D4,DB!A:K,11,0),"")</f>
        <v>R5</v>
      </c>
      <c r="C4" s="152">
        <v>1</v>
      </c>
      <c r="D4" s="152" t="s">
        <v>34758</v>
      </c>
      <c r="E4" s="152" t="s">
        <v>39100</v>
      </c>
      <c r="F4" s="153">
        <v>45948.661111111112</v>
      </c>
      <c r="G4" s="154">
        <f ca="1">IFERROR(NOW()-F4,"")</f>
        <v>13.384568981477059</v>
      </c>
      <c r="H4" s="153">
        <v>45948.661111111112</v>
      </c>
      <c r="I4" s="152" t="str">
        <f>IFERROR(VLOOKUP(D4,DB!A:F,6,0),"")</f>
        <v>SCECO</v>
      </c>
      <c r="J4" s="152" t="str">
        <f>IFERROR(VLOOKUP(D4,DB!A:G,7,0),"")</f>
        <v>Dead</v>
      </c>
      <c r="K4" s="152" t="s">
        <v>39116</v>
      </c>
      <c r="L4" s="152" t="str">
        <f>IFERROR(VLOOKUP(D4,DB!A:I,9,0),"")</f>
        <v>Latis</v>
      </c>
    </row>
    <row r="5" spans="1:13" ht="15">
      <c r="A5" s="152"/>
      <c r="B5" s="152" t="str">
        <f>IFERROR(VLOOKUP(D5,DB!A:K,11,0),"")</f>
        <v/>
      </c>
      <c r="C5" s="152"/>
      <c r="D5" s="152"/>
      <c r="E5" s="152"/>
      <c r="F5" s="153"/>
      <c r="G5" s="154">
        <f ca="1">IFERROR(NOW()-F5,"")</f>
        <v>45962.045680092589</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45962.045680092589</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45962.045680092589</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45962.045680092589</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45962.045680092589</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45962.045680092589</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45962.045680092589</v>
      </c>
      <c r="H11" s="153"/>
      <c r="I11" s="152" t="str">
        <f>IFERROR(VLOOKUP(D11,DB!A:F,6,0),"")</f>
        <v/>
      </c>
      <c r="J11" s="152" t="str">
        <f>IFERROR(VLOOKUP(D11,DB!A:G,7,0),"")</f>
        <v/>
      </c>
      <c r="K11" s="152"/>
      <c r="L11" s="152" t="str">
        <f>IFERROR(VLOOKUP(D11,DB!A:I,9,0),"")</f>
        <v/>
      </c>
    </row>
    <row r="12" spans="1:13" ht="15">
      <c r="A12" s="152"/>
      <c r="B12" s="152" t="str">
        <f>IFERROR(VLOOKUP(D12,DB!A:K,11,0),"")</f>
        <v/>
      </c>
      <c r="C12" s="152"/>
      <c r="D12" s="170"/>
      <c r="E12" s="152"/>
      <c r="F12" s="153"/>
      <c r="G12" s="154">
        <f ca="1">IFERROR(NOW()-F12,"")</f>
        <v>45962.045680092589</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45962.045680092589</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45962.045680092589</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45962.045680092589</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45962.045680092589</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45962.045680092589</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45962.045680092589</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45962.045680092589</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45962.045680092589</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45962.045680092589</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45962.045680092589</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45962.045680092589</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45962.045680092589</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45962.045680092589</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45962.045680092589</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45962.045680092589</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45962.045680092589</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45962.045680092589</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45962.045680092589</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45962.045680092589</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45962.045680092589</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45962.045680092589</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45962.045680092589</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45962.045680092589</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45962.045680092589</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45962.045680092589</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45962.045680092589</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45962.045680092589</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45962.045680092589</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45962.045680092589</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45962.045680092589</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45962.045680092589</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45962.045680092589</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45962.045680092589</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45962.045680092589</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45962.045680092589</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45962.045680092589</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45962.045680092589</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45962.045680092589</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45962.045680092589</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45962.045680092589</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45962.045680092589</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45962.045680092589</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45962.045680092589</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45962.045680092589</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45962.045680092589</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45962.045680092589</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45962.045680092589</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45962.045680092589</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45962.045680092589</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45962.045680092589</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45962.045680092589</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45962.045680092589</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45962.045680092589</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45962.045680092589</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45962.045680092589</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45962.045680092589</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45962.045680092589</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45962.045680092589</v>
      </c>
      <c r="H70" s="153"/>
      <c r="I70" s="152" t="str">
        <f>IFERROR(VLOOKUP(D70,DB!A:F,6,0),"")</f>
        <v/>
      </c>
      <c r="J70" s="152" t="str">
        <f>IFERROR(VLOOKUP(D70,DB!A:G,7,0),"")</f>
        <v/>
      </c>
      <c r="K70" s="152"/>
      <c r="L70" s="152" t="str">
        <f>IFERROR(VLOOKUP(D70,DB!A:I,9,0),"")</f>
        <v/>
      </c>
    </row>
    <row r="71" spans="1:12" ht="15">
      <c r="A71" s="158"/>
      <c r="B71" s="158" t="str">
        <f>IFERROR(VLOOKUP(D71,DB!A:K,11,0),"")</f>
        <v/>
      </c>
      <c r="C71" s="158"/>
      <c r="D71" s="158"/>
      <c r="E71" s="158"/>
      <c r="F71" s="159"/>
      <c r="G71" s="160">
        <f ca="1">IFERROR(NOW()-F71,"")</f>
        <v>45962.045680092589</v>
      </c>
      <c r="H71" s="159"/>
      <c r="I71" s="158" t="str">
        <f>IFERROR(VLOOKUP(D71,DB!A:F,6,0),"")</f>
        <v/>
      </c>
      <c r="J71" s="158" t="str">
        <f>IFERROR(VLOOKUP(D71,DB!A:G,7,0),"")</f>
        <v/>
      </c>
      <c r="K71" s="158"/>
      <c r="L71" s="158" t="str">
        <f>IFERROR(VLOOKUP(D71,DB!A:I,9,0),"")</f>
        <v/>
      </c>
    </row>
    <row r="72" spans="1:12" ht="15">
      <c r="A72" s="158"/>
      <c r="B72" s="158" t="str">
        <f>IFERROR(VLOOKUP(D72,DB!A:K,11,0),"")</f>
        <v/>
      </c>
      <c r="C72" s="158"/>
      <c r="D72" s="158"/>
      <c r="E72" s="158"/>
      <c r="F72" s="159"/>
      <c r="G72" s="160">
        <f ca="1">IFERROR(NOW()-F72,"")</f>
        <v>45962.045680092589</v>
      </c>
      <c r="H72" s="159"/>
      <c r="I72" s="158" t="str">
        <f>IFERROR(VLOOKUP(D72,DB!A:F,6,0),"")</f>
        <v/>
      </c>
      <c r="J72" s="158" t="str">
        <f>IFERROR(VLOOKUP(D72,DB!A:G,7,0),"")</f>
        <v/>
      </c>
      <c r="K72" s="158"/>
      <c r="L72" s="158" t="str">
        <f>IFERROR(VLOOKUP(D72,DB!A:I,9,0),"")</f>
        <v/>
      </c>
    </row>
    <row r="73" spans="1:12" ht="15">
      <c r="A73" s="158"/>
      <c r="B73" s="158" t="str">
        <f>IFERROR(VLOOKUP(D73,DB!A:K,11,0),"")</f>
        <v/>
      </c>
      <c r="C73" s="158"/>
      <c r="D73" s="158"/>
      <c r="E73" s="158"/>
      <c r="F73" s="159"/>
      <c r="G73" s="160">
        <f ca="1">IFERROR(NOW()-F73,"")</f>
        <v>45962.045680092589</v>
      </c>
      <c r="H73" s="159"/>
      <c r="I73" s="158" t="str">
        <f>IFERROR(VLOOKUP(D73,DB!A:F,6,0),"")</f>
        <v/>
      </c>
      <c r="J73" s="158" t="str">
        <f>IFERROR(VLOOKUP(D73,DB!A:G,7,0),"")</f>
        <v/>
      </c>
      <c r="K73" s="158"/>
      <c r="L73" s="158" t="str">
        <f>IFERROR(VLOOKUP(D73,DB!A:I,9,0),"")</f>
        <v/>
      </c>
    </row>
    <row r="74" spans="1:12" ht="15">
      <c r="A74" s="158"/>
      <c r="B74" s="158" t="str">
        <f>IFERROR(VLOOKUP(D74,DB!A:K,11,0),"")</f>
        <v/>
      </c>
      <c r="C74" s="158"/>
      <c r="D74" s="158"/>
      <c r="E74" s="158"/>
      <c r="F74" s="159"/>
      <c r="G74" s="160">
        <f ca="1">IFERROR(NOW()-F74,"")</f>
        <v>45962.045680092589</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45962.045680092589</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45962.045680092589</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45962.045680092589</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45962.045680092589</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45962.045680092589</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45962.045680092589</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45962.045680092589</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45962.045680092589</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45962.045680092589</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45962.045680092589</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45962.045680092589</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45962.045680092589</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45962.045680092589</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45962.045680092589</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45962.045680092589</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45962.045680092589</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45962.045680092589</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45962.045680092589</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45962.045680092589</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45962.045680092589</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45962.045680092589</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45962.045680092589</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45962.045680092589</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45962.045680092589</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45962.045680092589</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45962.045680092589</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45962.045680092589</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45962.045680092589</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45962.045680092589</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45962.045680092589</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45962.045680092589</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45962.045680092589</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45962.045680092589</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45962.045680092589</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45962.045680092589</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45962.045680092589</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45962.045680092589</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45962.045680092589</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45962.045680092589</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45962.045680092589</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45962.045680092589</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45962.045680092589</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45962.045680092589</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45962.045680092589</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45962.045680092589</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45962.045680092589</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45962.045680092589</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45962.045680092589</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45962.045680092589</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45962.045680092589</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45962.045680092589</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45962.045680092589</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45962.045680092589</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45962.045680092589</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45962.045680092589</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45962.045680092589</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45962.045680092589</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45962.045680092589</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45962.045680092589</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45962.045680092589</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45962.045680092589</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45962.045680092589</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45962.045680092589</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45962.045680092589</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45962.045680092589</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45962.045680092589</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45962.045680092589</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45962.045680092589</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45962.045680092589</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45962.045680092589</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45962.045680092589</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45962.045680092589</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45962.045680092589</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45962.045680092589</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45962.045680092589</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45962.045680092589</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45962.045680092589</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45962.045680092589</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45962.045680092589</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45962.045680092589</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45962.045680092589</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45962.045680092589</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45962.045680092589</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45962.045680092589</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45962.045680092589</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45962.045680092589</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45962.045680092589</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45962.045680092589</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45962.045680092589</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45962.045680092589</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45962.045680092589</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45962.045680092589</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45962.045680092589</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45962.045680092589</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45962.045680092589</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45962.045680092589</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45962.045680092589</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45962.045680092589</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45962.045680092589</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45962.045680092589</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45962.045680092589</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45962.045680092589</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45962.045680092589</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45962.045680092589</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45962.045680092589</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45962.045680092589</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45962.045680092589</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45962.045680092589</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45962.045680092589</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45962.045680092589</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45962.045680092589</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45962.045680092589</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45962.045680092589</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45962.045680092589</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45962.045680092589</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45962.045680092589</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45962.045680092589</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45962.045680092589</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45962.045680092589</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45962.045680092589</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45962.045680092589</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45962.045680092589</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45962.045680092589</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45962.045680092589</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45962.045680092589</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45962.045680092589</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45962.045680092589</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45962.045680092589</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45962.045680092589</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45962.045680092589</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45962.045680092589</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45962.045680092589</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45962.045680092589</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45962.045680092589</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45962.045680092589</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45962.045680092589</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45962.045680092589</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45962.045680092589</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45962.045680092589</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45962.045680092589</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45962.045680092589</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45962.045680092589</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45962.045680092589</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45962.045680092589</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45962.045680092589</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45962.045680092589</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45962.045680092589</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45962.045680092589</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45962.045680092589</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45962.045680092589</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45962.045680092589</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45962.045680092589</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45962.045680092589</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45962.045680092589</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45962.045680092589</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45962.045680092589</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45962.045680092589</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45962.045680092589</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45962.045680092589</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45962.045680092589</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45962.045680092589</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45962.045680092589</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45962.045680092589</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45962.045680092589</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45962.045680092589</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45962.045680092589</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45962.045680092589</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45962.045680092589</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45962.045680092589</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45962.045680092589</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45962.045680092589</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45962.045680092589</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45962.045680092589</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45962.045680092589</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45962.045680092589</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45962.045680092589</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45962.045680092589</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45962.045680092589</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45962.045680092589</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45962.045680092589</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45962.045680092589</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45962.045680092589</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45962.045680092589</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45962.045680092589</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45962.045680092589</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45962.045680092589</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45962.045680092589</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45962.045680092589</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45962.045680092589</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45962.045680092589</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45962.045680092589</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45962.045680092589</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45962.045680092589</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45962.045680092589</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45962.045680092589</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45962.045680092589</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45962.045680092589</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45962.045680092589</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45962.045680092589</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45962.045680092589</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45962.045680092589</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45962.045680092589</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45962.045680092589</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45962.045680092589</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45962.045680092589</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45962.045680092589</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45962.045680092589</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45962.045680092589</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45962.045680092589</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45962.045680092589</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45962.045680092589</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45962.045680092589</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45962.045680092589</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45962.045680092589</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45962.045680092589</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45962.045680092589</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45962.045680092589</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45962.045680092589</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45962.045680092589</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45962.045680092589</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45962.045680092589</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45962.045680092589</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45962.045680092589</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45962.045680092589</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45962.045680092589</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45962.045680092589</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45962.045680092589</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45962.045680092589</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45962.045680092589</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45962.045680092589</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45962.045680092589</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45962.045680092589</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45962.045680092589</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45962.045680092589</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45962.045680092589</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45962.045680092589</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45962.045680092589</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45962.045680092589</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45962.045680092589</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45962.045680092589</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45962.045680092589</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45962.045680092589</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45962.045680092589</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45962.045680092589</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45962.045680092589</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45962.045680092589</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45962.045680092589</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45962.045680092589</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45962.045680092589</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45962.045680092589</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45962.045680092589</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45962.045680092589</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45962.045680092589</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45962.045680092589</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45962.045680092589</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45962.045680092589</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45962.045680092589</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45962.045680092589</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45962.045680092589</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45962.045680092589</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45962.045680092589</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45962.045680092589</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45962.045680092589</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45962.045680092589</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45962.045680092589</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45962.045680092589</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45962.045680092589</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45962.045680092589</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45962.045680092589</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45962.045680092589</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45962.045680092589</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45962.045680092589</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45962.045680092589</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45962.045680092589</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45962.045680092589</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45962.045680092589</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45962.045680092589</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45962.045680092589</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45962.045680092589</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45962.045680092589</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45962.045680092589</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45962.045680092589</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45962.045680092589</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45962.045680092589</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45962.045680092589</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45962.045680092589</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45962.045680092589</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45962.045680092589</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45962.045680092589</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45962.045680092589</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45962.045680092589</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45962.045680092589</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45962.045680092589</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45962.045680092589</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45962.045680092589</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45962.045680092589</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45962.045680092589</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45962.045680092589</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45962.045680092589</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45962.045680092589</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45962.045680092589</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45962.045680092589</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45962.045680092589</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45962.045680092589</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45962.045680092589</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45962.045680092589</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45962.045680092589</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45962.045680092589</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45962.045680092589</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45962.045680092589</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45962.045680092589</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45962.045680092589</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45962.045680092589</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45962.045680092589</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45962.045680092589</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45962.045680092589</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45962.045680092589</v>
      </c>
      <c r="H391" s="159"/>
      <c r="I391" s="158" t="str">
        <f>IFERROR(VLOOKUP(D391,DB!A:F,6,0),"")</f>
        <v/>
      </c>
      <c r="J391" s="158" t="str">
        <f>IFERROR(VLOOKUP(D391,DB!A:G,7,0),"")</f>
        <v/>
      </c>
      <c r="K391" s="158"/>
      <c r="L391" s="158" t="str">
        <f>IFERROR(VLOOKUP(D391,DB!A:I,9,0),"")</f>
        <v/>
      </c>
    </row>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501" ht="15"/>
    <row r="502" ht="15"/>
    <row r="504" ht="15"/>
    <row r="505" ht="15"/>
    <row r="506" ht="15"/>
    <row r="507" ht="15"/>
    <row r="509" ht="15"/>
    <row r="510" ht="15"/>
    <row r="517" ht="15"/>
    <row r="518" ht="15"/>
    <row r="519" ht="15"/>
    <row r="520" ht="15"/>
    <row r="521" ht="15"/>
    <row r="522" ht="15"/>
    <row r="525" ht="15"/>
    <row r="526" ht="15"/>
    <row r="527" ht="15"/>
    <row r="528" ht="15"/>
    <row r="529" ht="15"/>
    <row r="530" ht="15"/>
    <row r="531" ht="15"/>
    <row r="532" ht="15"/>
    <row r="533" ht="15"/>
    <row r="534" ht="15"/>
    <row r="535" ht="15"/>
    <row r="536"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2" ht="15"/>
    <row r="593" ht="15"/>
    <row r="630" ht="15"/>
    <row r="631" ht="15"/>
    <row r="632" ht="15"/>
    <row r="633" ht="15"/>
    <row r="634" ht="15"/>
    <row r="635" ht="15"/>
    <row r="636" ht="15"/>
    <row r="637" ht="15"/>
    <row r="638" ht="15"/>
    <row r="639"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20" ht="15"/>
    <row r="721" ht="15"/>
    <row r="722" ht="15"/>
    <row r="724" ht="15"/>
    <row r="725"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8" ht="15"/>
    <row r="759" ht="15"/>
    <row r="929" ht="15"/>
    <row r="930" ht="15"/>
    <row r="931" ht="15"/>
    <row r="932" ht="15"/>
    <row r="933" ht="15"/>
    <row r="934" ht="15"/>
    <row r="940" ht="15"/>
    <row r="941" ht="15"/>
    <row r="942" ht="15"/>
    <row r="943" ht="15"/>
    <row r="944" ht="15"/>
    <row r="945" ht="15"/>
    <row r="946"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7" ht="15"/>
    <row r="998" ht="15"/>
    <row r="1004" ht="15"/>
    <row r="1005" ht="15"/>
    <row r="1007" ht="15"/>
    <row r="1008" ht="15"/>
    <row r="1009" ht="15"/>
    <row r="1010" ht="15"/>
    <row r="1011" ht="15"/>
    <row r="1012" ht="15"/>
    <row r="1013" ht="15"/>
    <row r="1015" ht="15"/>
    <row r="1016" ht="15"/>
    <row r="1017"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6" ht="15"/>
    <row r="1087" ht="15"/>
    <row r="1088" ht="15"/>
    <row r="1089" ht="15"/>
    <row r="1090" ht="15"/>
    <row r="1091" ht="15"/>
    <row r="1092" ht="15"/>
    <row r="1093" ht="15"/>
    <row r="1094" ht="15"/>
    <row r="1095" ht="15"/>
    <row r="1096" ht="15"/>
    <row r="1097" ht="15"/>
    <row r="1098" ht="15"/>
    <row r="1099" ht="15"/>
    <row r="1101" ht="15"/>
    <row r="1102" ht="15"/>
    <row r="1103" ht="15"/>
    <row r="1104" ht="15"/>
    <row r="1105" ht="15"/>
    <row r="1106" ht="15"/>
    <row r="1107" ht="15"/>
    <row r="1108" ht="15"/>
    <row r="1109" ht="15"/>
    <row r="1110" ht="15"/>
    <row r="1111" ht="15"/>
    <row r="1112" ht="15"/>
    <row r="1115" ht="15"/>
    <row r="1116" ht="15"/>
    <row r="1117" ht="15"/>
    <row r="1118" ht="15"/>
    <row r="1119" ht="15"/>
    <row r="1120" ht="15"/>
    <row r="1121" ht="15"/>
    <row r="1123" ht="15"/>
    <row r="1124" ht="15"/>
    <row r="1125" ht="15"/>
    <row r="1126" ht="15"/>
    <row r="1127" ht="15"/>
    <row r="1128" ht="15"/>
    <row r="1129" ht="15"/>
    <row r="1130" ht="15"/>
    <row r="1131" ht="15"/>
    <row r="1132" ht="15"/>
    <row r="1133" ht="15"/>
    <row r="1135" ht="15"/>
    <row r="1136" ht="15"/>
    <row r="1137" ht="15"/>
    <row r="1138" ht="15"/>
    <row r="1139" ht="15"/>
    <row r="1140" ht="15"/>
    <row r="1141" ht="15"/>
    <row r="1142" ht="15"/>
    <row r="1143" ht="15"/>
    <row r="1144" ht="15"/>
    <row r="1152" ht="15"/>
    <row r="1153" ht="15"/>
    <row r="1156" ht="15"/>
    <row r="1157" ht="15"/>
    <row r="1158" ht="15"/>
    <row r="1159" ht="15"/>
    <row r="1160" ht="15"/>
    <row r="1161" ht="15"/>
    <row r="1162" ht="15"/>
    <row r="1163" ht="15"/>
    <row r="1166" ht="15"/>
    <row r="1167" ht="15"/>
    <row r="1168" ht="15"/>
    <row r="1169" ht="15"/>
    <row r="1170" ht="15"/>
    <row r="1171" ht="15"/>
    <row r="1172" ht="15"/>
    <row r="1173" ht="15"/>
    <row r="1174" ht="15"/>
    <row r="1175" ht="15"/>
    <row r="1176" ht="15"/>
    <row r="1177" ht="15"/>
    <row r="1179" ht="15"/>
    <row r="1180" ht="15"/>
    <row r="1181" ht="15"/>
    <row r="1184" ht="15"/>
    <row r="1186" ht="15"/>
    <row r="1188" ht="15"/>
    <row r="1191" ht="15"/>
    <row r="1192" ht="15"/>
    <row r="1193" ht="15"/>
    <row r="1195" ht="15"/>
    <row r="1197" ht="15"/>
    <row r="1198" ht="15"/>
    <row r="1199" ht="15"/>
    <row r="1200" ht="15"/>
    <row r="1201" ht="15"/>
    <row r="1203" ht="15"/>
    <row r="1204" ht="15"/>
    <row r="1205" ht="15"/>
    <row r="1206" ht="15"/>
    <row r="1208" ht="15"/>
    <row r="1210" ht="15"/>
    <row r="1211" ht="15"/>
    <row r="1213" ht="15"/>
    <row r="1214" ht="15"/>
    <row r="1215" ht="15"/>
    <row r="1216" ht="15"/>
    <row r="1218" ht="15"/>
    <row r="1220" ht="15"/>
    <row r="1221" ht="15"/>
    <row r="1222" ht="15"/>
    <row r="1223" ht="15"/>
    <row r="1225" ht="15"/>
    <row r="1226" ht="15"/>
    <row r="1227" ht="15"/>
    <row r="1228" ht="15"/>
    <row r="1229" ht="15"/>
    <row r="1230" ht="15"/>
    <row r="1231" ht="15"/>
    <row r="1234" ht="15"/>
    <row r="1236" ht="15"/>
    <row r="1237" ht="15"/>
    <row r="1238" ht="15"/>
    <row r="1239" ht="15"/>
    <row r="1240" ht="15"/>
    <row r="1241" ht="15"/>
    <row r="1242" ht="15"/>
    <row r="1243" ht="15"/>
    <row r="1246" ht="15"/>
    <row r="1247" ht="15"/>
    <row r="1249" ht="15"/>
    <row r="1251" ht="15"/>
    <row r="1252" ht="15"/>
    <row r="1253" ht="15"/>
    <row r="1254" ht="15"/>
    <row r="1255" ht="15"/>
    <row r="1259" ht="15"/>
    <row r="1260" ht="15"/>
    <row r="1262" ht="15"/>
    <row r="1263" ht="15"/>
    <row r="1266" ht="15"/>
    <row r="1267" ht="15"/>
    <row r="1271" ht="15"/>
    <row r="1278" ht="15"/>
    <row r="1280" ht="15"/>
    <row r="1281" ht="15"/>
  </sheetData>
  <dataValidations count="2">
    <dataValidation allowBlank="1" showInputMessage="1" showErrorMessage="1" sqref="E1" xr:uid="{920C6338-E771-4DAE-8C89-92A9093EA4DE}"/>
    <dataValidation type="list" allowBlank="1" showInputMessage="1" showErrorMessage="1" sqref="E2:E39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36"/>
  <sheetViews>
    <sheetView workbookViewId="0">
      <selection activeCell="D4" sqref="D4"/>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39117</v>
      </c>
      <c r="B2" s="103" t="str">
        <f>IFERROR(VLOOKUP(D2,DB!A:K,11,0),"")</f>
        <v>R6</v>
      </c>
      <c r="C2" s="105">
        <v>3</v>
      </c>
      <c r="D2" s="103" t="s">
        <v>39118</v>
      </c>
      <c r="E2" s="106" t="s">
        <v>39021</v>
      </c>
      <c r="F2" s="107">
        <v>45962.004849537036</v>
      </c>
      <c r="G2" s="77">
        <f ca="1">IFERROR(NOW()-F2,"")</f>
        <v>4.0830555553839076E-2</v>
      </c>
      <c r="H2" s="107">
        <v>45961.996631944443</v>
      </c>
      <c r="I2" s="103" t="str">
        <f>IFERROR(VLOOKUP(D2,DB!A:F,6,0),"")</f>
        <v>SCECO</v>
      </c>
      <c r="J2" s="102" t="str">
        <f>IFERROR(VLOOKUP(D2,DB!A:G,7,0),"")</f>
        <v>Good+No BB Design</v>
      </c>
      <c r="K2" s="108" t="s">
        <v>39119</v>
      </c>
      <c r="L2" s="109" t="str">
        <f>IFERROR(VLOOKUP(D2,DB!A:I,9,0),"")</f>
        <v>Latis</v>
      </c>
    </row>
    <row r="3" spans="1:16383" ht="31.5" customHeight="1">
      <c r="A3" s="104"/>
      <c r="B3" s="103" t="str">
        <f>IFERROR(VLOOKUP(D3,DB!A:K,11,0),"")</f>
        <v/>
      </c>
      <c r="C3" s="105"/>
      <c r="D3"/>
      <c r="E3" s="106"/>
      <c r="F3" s="107"/>
      <c r="G3" s="77">
        <f ca="1">IFERROR(NOW()-F3,"")</f>
        <v>45962.045680092589</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45962.045680092589</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45962.045680092589</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45962.045680092589</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45962.045680092589</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45962.045680092589</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45962.045680092589</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45962.045680092589</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45962.045680092589</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45962.045680092589</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45962.045680092589</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45962.045680092589</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45962.045680092589</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45962.045680092589</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45962.045680092589</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45962.045680092589</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45962.045680092589</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45962.045680092589</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45962.045680092589</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45962.045680092589</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45962.045680092589</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45962.045680092589</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45962.045680092589</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45962.045680092589</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45962.045680092589</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45962.045680092589</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45962.045680092589</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45962.045680092589</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45962.045680092589</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45962.045680092589</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45962.045680092589</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45962.045680092589</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45962.045680092589</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45962.045680092589</v>
      </c>
      <c r="H36" s="107"/>
      <c r="I36" s="103" t="str">
        <f>IFERROR(VLOOKUP(D36,DB!A:F,6,0),"")</f>
        <v/>
      </c>
      <c r="J36" s="102" t="str">
        <f>IFERROR(VLOOKUP(D36,DB!A:G,7,0),"")</f>
        <v/>
      </c>
      <c r="K36" s="108"/>
      <c r="L36" s="109" t="str">
        <f>IFERROR(VLOOKUP(D36,DB!A:I,9,0),"")</f>
        <v/>
      </c>
    </row>
  </sheetData>
  <dataValidations count="2">
    <dataValidation allowBlank="1" showInputMessage="1" showErrorMessage="1" sqref="E1" xr:uid="{380493DB-286A-4683-AF55-C78F04945A49}"/>
    <dataValidation type="list" allowBlank="1" showInputMessage="1" showErrorMessage="1" sqref="E2:E3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2025-10-31T22:06:39Z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