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27" documentId="120_S{2AC9BD13-BADA-5192-A53E-5A8FF88502F6}" xr6:coauthVersionLast="47" xr6:coauthVersionMax="47" xr10:uidLastSave="{9B94AA32-38AC-4E6A-92AB-E92086E7AC9C}"/>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<sst xmlns="http://schemas.openxmlformats.org/spreadsheetml/2006/main" count="180289" uniqueCount="39129">
  <si>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</si>
  <si>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</si>
  <si>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</si>
  <si>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</si>
  <si>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</si>
  <si>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</si>
  <si>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</si>
  <si>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</si>
  <si>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</si>
  <si>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</si>
  <si>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</si>
  <si>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</si>
  <si>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</si>
  <si>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</si>
  <si>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</si>
  <si>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</si>
  <si>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</si>
  <si>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</si>
  <si>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</si>
  <si>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</si>
  <si>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</si>
  <si>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</si>
  <si>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</si>
  <si>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</si>
  <si>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</si>
  <si>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</si>
  <si>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</si>
  <si>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</si>
  <si>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</si>
  <si>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</si>
  <si>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</si>
  <si>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</si>
  <si>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</si>
  <si>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</si>
  <si>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</si>
  <si>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</si>
  <si>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</si>
  <si>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</si>
  <si>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</si>
  <si>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</si>
  <si>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</si>
  <si>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</si>
  <si>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</si>
  <si>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</si>
  <si>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</si>
  <si>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</si>
  <si>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</si>
  <si>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</si>
  <si>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</si>
  <si>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</si>
  <si>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</si>
  <si>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</si>
  <si>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</si>
  <si>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</si>
  <si>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</si>
  <si>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</si>
  <si>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</si>
  <si>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</si>
  <si>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</si>
  <si>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</si>
  <si>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</si>
  <si>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</si>
  <si>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</si>
  <si>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</si>
  <si>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</si>
  <si>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</si>
  <si>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</si>
  <si>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</si>
  <si>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</si>
  <si>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</si>
  <si>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</si>
  <si>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</si>
  <si>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</si>
  <si>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</si>
  <si>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</si>
  <si>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</si>
  <si>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</si>
  <si>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</si>
  <si>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</si>
  <si>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</si>
  <si>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</si>
  <si>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</si>
  <si>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</si>
  <si>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</si>
  <si>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</si>
  <si>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</si>
  <si>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</si>
  <si>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</si>
  <si>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</si>
  <si>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</si>
  <si>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</si>
  <si>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</si>
  <si>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</si>
  <si>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</si>
  <si>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</si>
  <si>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</si>
  <si>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</si>
  <si>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</si>
  <si>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</si>
  <si>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</si>
  <si>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</si>
  <si>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</si>
  <si>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</si>
  <si>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</si>
  <si>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</si>
  <si>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</si>
  <si>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</si>
  <si>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</si>
  <si>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</si>
  <si>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</si>
  <si>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</si>
  <si>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</si>
  <si>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</si>
  <si>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</si>
  <si>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</si>
  <si>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</si>
  <si>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</si>
  <si>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</si>
  <si>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</si>
  <si>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</si>
  <si>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</si>
  <si>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</si>
  <si>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</si>
  <si>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</si>
  <si>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</si>
  <si>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</si>
  <si>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</si>
  <si>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</si>
  <si>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</si>
  <si>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</si>
  <si>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</si>
  <si>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</si>
  <si>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</si>
  <si>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</si>
  <si>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</si>
  <si>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</si>
  <si>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</si>
  <si>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</si>
  <si>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</si>
  <si>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</si>
  <si>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</si>
  <si>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</si>
  <si>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</si>
  <si>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</si>
  <si>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</si>
  <si>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</si>
  <si>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</si>
  <si>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</si>
  <si>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</si>
  <si>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</si>
  <si>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</si>
  <si>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</si>
  <si>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</si>
  <si>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</si>
  <si>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</si>
  <si>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</si>
  <si>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</si>
  <si>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</si>
  <si>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</si>
  <si>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</si>
  <si>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</si>
  <si>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</si>
  <si>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</si>
  <si>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</si>
  <si>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</si>
  <si>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</si>
  <si>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</si>
  <si>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</si>
  <si>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</si>
  <si>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</si>
  <si>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</si>
  <si>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</si>
  <si>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</si>
  <si>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</si>
  <si>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</si>
  <si>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</si>
  <si>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</si>
  <si>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</si>
  <si>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</si>
  <si>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</si>
  <si>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</si>
  <si>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</si>
  <si>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</si>
  <si>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</si>
  <si>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</si>
  <si>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</si>
  <si>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</si>
  <si>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</si>
  <si>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</si>
  <si>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</si>
  <si>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</si>
  <si>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</si>
  <si>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</si>
  <si>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</si>
  <si>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</si>
  <si>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</si>
  <si>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</si>
  <si>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</si>
  <si>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</si>
  <si>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</si>
  <si>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</si>
  <si>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</si>
  <si>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</si>
  <si>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</si>
  <si>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</si>
  <si>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</si>
  <si>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</si>
  <si>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</si>
  <si>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</si>
  <si>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</si>
  <si>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</si>
  <si>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</si>
  <si>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</si>
  <si>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</si>
  <si>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</si>
  <si>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</si>
  <si>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</si>
  <si>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</si>
  <si>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</si>
  <si>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</si>
  <si>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</si>
  <si>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</si>
  <si>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</si>
  <si>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</si>
  <si>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</si>
  <si>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</si>
  <si>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</si>
  <si>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</si>
  <si>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</si>
  <si>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</si>
  <si>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</si>
  <si>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</si>
  <si>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</si>
  <si>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</si>
  <si>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</si>
  <si>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</si>
  <si>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</si>
  <si>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</si>
  <si>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</si>
  <si>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</si>
  <si>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</si>
  <si>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</si>
  <si>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</si>
  <si>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</si>
  <si>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</si>
  <si>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</si>
  <si>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</si>
  <si>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</si>
  <si>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</si>
  <si>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</si>
  <si>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</si>
  <si>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</si>
  <si>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</si>
  <si>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</si>
  <si>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</si>
  <si>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</si>
  <si>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</si>
  <si>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</si>
  <si>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</si>
  <si>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</si>
  <si>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</si>
  <si>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</si>
  <si>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</si>
  <si>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</si>
  <si>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</si>
  <si>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</si>
  <si>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</si>
  <si>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</si>
  <si>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</si>
  <si>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</si>
  <si>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</si>
  <si>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</si>
  <si>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</si>
  <si>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</si>
  <si>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</si>
  <si>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</si>
  <si>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</si>
  <si>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</si>
  <si>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</si>
  <si>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</si>
  <si>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</si>
  <si>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</si>
  <si>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</si>
  <si>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</si>
  <si>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</si>
  <si>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</si>
  <si>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</si>
  <si>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</si>
  <si>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</si>
  <si>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</si>
  <si>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</si>
  <si>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</si>
  <si>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</si>
  <si>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</si>
  <si>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</si>
  <si>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</si>
  <si>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</si>
  <si>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</si>
  <si>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</si>
  <si>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</si>
  <si>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</si>
  <si>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</si>
  <si>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</si>
  <si>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</si>
  <si>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</si>
  <si>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</si>
  <si>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</si>
  <si>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</si>
  <si>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</si>
  <si>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</si>
  <si>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</si>
  <si>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</si>
  <si>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</si>
  <si>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</si>
  <si>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</si>
  <si>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</si>
  <si>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</si>
  <si>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</si>
  <si>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</si>
  <si>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</si>
  <si>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</si>
  <si>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</si>
  <si>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</si>
  <si>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</si>
  <si>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</si>
  <si>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</si>
  <si>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</si>
  <si>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</si>
  <si>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</si>
  <si>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</si>
  <si>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</si>
  <si>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</si>
  <si>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</si>
  <si>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</si>
  <si>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</si>
  <si>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</si>
  <si>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</si>
  <si>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</si>
  <si>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</si>
  <si>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</si>
  <si>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</si>
  <si>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</si>
  <si>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</si>
  <si>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</si>
  <si>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</si>
  <si>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</si>
  <si>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</si>
  <si>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</si>
  <si>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</si>
  <si>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</si>
  <si>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</si>
  <si>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</si>
  <si>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</si>
  <si>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</si>
  <si>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</si>
  <si>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</si>
  <si>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</si>
  <si>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</si>
  <si>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</si>
  <si>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</si>
  <si>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</si>
  <si>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</si>
  <si>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</si>
  <si>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</si>
  <si>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</si>
  <si>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</si>
  <si>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</si>
  <si>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</si>
  <si>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</si>
  <si>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</si>
  <si>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</si>
  <si>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</si>
  <si>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</si>
  <si>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</si>
  <si>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</si>
  <si>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</si>
  <si>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</si>
  <si>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</si>
  <si>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</si>
  <si>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</si>
  <si>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</si>
  <si>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</si>
  <si>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</si>
  <si>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</si>
  <si>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</si>
  <si>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</si>
  <si>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</si>
  <si>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</si>
  <si>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</si>
  <si>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</si>
  <si>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</si>
  <si>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</si>
  <si>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</si>
  <si>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</si>
  <si>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</si>
  <si>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</si>
  <si>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</si>
  <si>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</si>
  <si>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</si>
  <si>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</si>
  <si>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</si>
  <si>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</si>
  <si>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</si>
  <si>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</si>
  <si>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</si>
  <si>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</si>
  <si>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</si>
  <si>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</si>
  <si>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</si>
  <si>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</si>
  <si>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</si>
  <si>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</si>
  <si>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</si>
  <si>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</si>
  <si>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</si>
  <si>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</si>
  <si>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</si>
  <si>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</si>
  <si>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</si>
  <si>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</si>
  <si>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</si>
  <si>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</si>
  <si>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</si>
  <si>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</si>
  <si>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</si>
  <si>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</si>
  <si>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</si>
  <si>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</si>
  <si>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</si>
  <si>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</si>
  <si>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</si>
  <si>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</si>
  <si>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</si>
  <si>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</si>
  <si>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</si>
  <si>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</si>
  <si>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</si>
  <si>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</si>
  <si>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</si>
  <si>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</si>
  <si>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</si>
  <si>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</si>
  <si>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</si>
  <si>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</si>
  <si>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</si>
  <si>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</si>
  <si>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</si>
  <si>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</si>
  <si>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</si>
  <si>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</si>
  <si>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</si>
  <si>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</si>
  <si>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</si>
  <si>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</si>
  <si>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</si>
  <si>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</si>
  <si>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</si>
  <si>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</si>
  <si>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</si>
  <si>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</si>
  <si>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</si>
  <si>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</si>
  <si>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</si>
  <si>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</si>
  <si>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</si>
  <si>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</si>
  <si>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</si>
  <si>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</si>
  <si>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</si>
  <si>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</si>
  <si>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</si>
  <si>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</si>
  <si>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</si>
  <si>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</si>
  <si>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</si>
  <si>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</si>
  <si>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</si>
  <si>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</si>
  <si>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</si>
  <si>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</si>
  <si>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</si>
  <si>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</si>
  <si>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</si>
  <si>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</si>
  <si>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</si>
  <si>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</si>
  <si>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</si>
  <si>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</si>
  <si>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</si>
  <si>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</si>
  <si>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</si>
  <si>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</si>
  <si>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</si>
  <si>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</si>
  <si>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</si>
  <si>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</si>
  <si>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</si>
  <si>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</si>
  <si>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</si>
  <si>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</si>
  <si>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</si>
  <si>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</si>
  <si>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</si>
  <si>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</si>
  <si>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</si>
  <si>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</si>
  <si>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</si>
  <si>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</si>
  <si>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</si>
  <si>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</si>
  <si>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</si>
  <si>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</si>
  <si>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</si>
  <si>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</si>
  <si>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</si>
  <si>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</si>
  <si>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</si>
  <si>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</si>
  <si>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</si>
  <si>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</si>
  <si>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</si>
  <si>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</si>
  <si>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</si>
  <si>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</si>
  <si>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</si>
  <si>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</si>
  <si>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</si>
  <si>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</si>
  <si>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</si>
  <si>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</si>
  <si>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</si>
  <si>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</si>
  <si>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</si>
  <si>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</si>
  <si>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</si>
  <si>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</si>
  <si>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</si>
  <si>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</si>
  <si>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</si>
  <si>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</si>
  <si>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</si>
  <si>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</si>
  <si>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</si>
  <si>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</si>
  <si>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</si>
  <si>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</si>
  <si>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</si>
  <si>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</si>
  <si>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</si>
  <si>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</si>
  <si>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</si>
  <si>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</si>
  <si>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</si>
  <si>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</si>
  <si>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</si>
  <si>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</si>
  <si>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</si>
  <si>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</si>
  <si>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</si>
  <si>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</si>
  <si>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</si>
  <si>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</si>
  <si>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</si>
  <si>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</si>
  <si>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</si>
  <si>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</si>
  <si>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</si>
  <si>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</si>
  <si>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</si>
  <si>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</si>
  <si>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</si>
  <si>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</si>
  <si>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</si>
  <si>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</si>
  <si>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</si>
  <si>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</si>
  <si>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</si>
  <si>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</si>
  <si>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</si>
  <si>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</si>
  <si>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</si>
  <si>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</si>
  <si>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</si>
  <si>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</si>
  <si>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</si>
  <si>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</si>
  <si>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</si>
  <si>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</si>
  <si>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</si>
  <si>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</si>
  <si>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</si>
  <si>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</si>
  <si>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</si>
  <si>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</si>
  <si>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</si>
  <si>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</si>
  <si>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</si>
  <si>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</si>
  <si>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</si>
  <si>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</si>
  <si>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</si>
  <si>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</si>
  <si>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</si>
  <si>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</si>
  <si>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</si>
  <si>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</si>
  <si>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</si>
  <si>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</si>
  <si>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</si>
  <si>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</si>
  <si>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</si>
  <si>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</si>
  <si>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</si>
  <si>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</si>
  <si>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</si>
  <si>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</si>
  <si>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</si>
  <si>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</si>
  <si>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</si>
  <si>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</si>
  <si>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</si>
  <si>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</si>
  <si>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</si>
  <si>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</si>
  <si>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</si>
  <si>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</si>
  <si>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</si>
  <si>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</si>
  <si>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</si>
  <si>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</si>
  <si>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</si>
  <si>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</si>
  <si>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</si>
  <si>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</si>
  <si>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</si>
  <si>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</si>
  <si>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</si>
  <si>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</si>
  <si>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</si>
  <si>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</si>
  <si>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</si>
  <si>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</si>
  <si>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</si>
  <si>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</si>
  <si>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</si>
  <si>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</si>
  <si>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</si>
  <si>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</si>
  <si>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</si>
  <si>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</si>
  <si>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</si>
  <si>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</si>
  <si>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</si>
  <si>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</si>
  <si>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</si>
  <si>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</si>
  <si>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</si>
  <si>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</si>
  <si>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</si>
  <si>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</si>
  <si>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</si>
  <si>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</si>
  <si>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</si>
  <si>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</si>
  <si>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</si>
  <si>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</si>
  <si>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</si>
  <si>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</si>
  <si>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</si>
  <si>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</si>
  <si>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</si>
  <si>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</si>
  <si>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</si>
  <si>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</si>
  <si>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</si>
  <si>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</si>
  <si>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</si>
  <si>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</si>
  <si>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</si>
  <si>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</si>
  <si>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</si>
  <si>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</si>
  <si>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</si>
  <si>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</si>
  <si>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</si>
  <si>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</si>
  <si>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</si>
  <si>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</si>
  <si>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</si>
  <si>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</si>
  <si>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</si>
  <si>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</si>
  <si>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</si>
  <si>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</si>
  <si>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</si>
  <si>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</si>
  <si>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</si>
  <si>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</si>
  <si>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</si>
  <si>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</si>
  <si>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</si>
  <si>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</si>
  <si>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</si>
  <si>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</si>
  <si>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</si>
  <si>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</si>
  <si>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</si>
  <si>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</si>
  <si>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</si>
  <si>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</si>
  <si>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</si>
  <si>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</si>
  <si>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</si>
  <si>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</si>
  <si>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</si>
  <si>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</si>
  <si>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</si>
  <si>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</si>
  <si>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</si>
  <si>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</si>
  <si>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</si>
  <si>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</si>
  <si>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</si>
  <si>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</si>
  <si>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</si>
  <si>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</si>
  <si>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</si>
  <si>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</si>
  <si>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</si>
  <si>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</si>
  <si>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</si>
  <si>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</si>
  <si>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</si>
  <si>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</si>
  <si>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</si>
  <si>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</si>
  <si>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</si>
  <si>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</si>
  <si>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</si>
  <si>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</si>
  <si>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</si>
  <si>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</si>
  <si>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</si>
  <si>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</si>
  <si>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</si>
  <si>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</si>
  <si>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</si>
  <si>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</si>
  <si>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</si>
  <si>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</si>
  <si>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</si>
  <si>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</si>
  <si>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</si>
  <si>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</si>
  <si>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</si>
  <si>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</si>
  <si>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</si>
  <si>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</si>
  <si>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</si>
  <si>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</si>
  <si>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</si>
  <si>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</si>
  <si>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</si>
  <si>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</si>
  <si>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</si>
  <si>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</si>
  <si>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</si>
  <si>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</si>
  <si>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</si>
  <si>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</si>
  <si>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</si>
  <si>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</si>
  <si>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</si>
  <si>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</si>
  <si>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</si>
  <si>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</si>
  <si>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</si>
  <si>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</si>
  <si>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</si>
  <si>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</si>
  <si>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</si>
  <si>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</si>
  <si>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</si>
  <si>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</si>
  <si>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</si>
  <si>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</si>
  <si>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</si>
  <si>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</si>
  <si>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</si>
  <si>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</si>
  <si>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</si>
  <si>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</si>
  <si>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</si>
  <si>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</si>
  <si>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</si>
  <si>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</si>
  <si>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</si>
  <si>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</si>
  <si>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</si>
  <si>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</si>
  <si>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</si>
  <si>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</si>
  <si>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</si>
  <si>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</si>
  <si>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</si>
  <si>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</si>
  <si>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</si>
  <si>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</si>
  <si>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</si>
  <si>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</si>
  <si>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</si>
  <si>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</si>
  <si>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</si>
  <si>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</si>
  <si>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</si>
  <si>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</si>
  <si>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</si>
  <si>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</si>
  <si>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</si>
  <si>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</si>
  <si>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</si>
  <si>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</si>
  <si>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</si>
  <si>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</si>
  <si>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</si>
  <si>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</si>
  <si>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</si>
  <si>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</si>
  <si>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</si>
  <si>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</si>
  <si>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</si>
  <si>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</si>
  <si>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</si>
  <si>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</si>
  <si>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</si>
  <si>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</si>
  <si>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</si>
  <si>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</si>
  <si>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</si>
  <si>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</si>
  <si>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</si>
  <si>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</si>
  <si>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</si>
  <si>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</si>
  <si>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</si>
  <si>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</si>
  <si>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</si>
  <si>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</si>
  <si>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</si>
  <si>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</si>
  <si>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</si>
  <si>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</si>
  <si>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</si>
  <si>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</si>
  <si>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</si>
  <si>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</si>
  <si>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</si>
  <si>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</si>
  <si>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</si>
  <si>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</si>
  <si>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</si>
  <si>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</si>
  <si>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</si>
  <si>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</si>
  <si>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</si>
  <si>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</si>
  <si>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</si>
  <si>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</si>
  <si>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</si>
  <si>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</si>
  <si>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</si>
  <si>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</si>
  <si>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</si>
  <si>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</si>
  <si>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</si>
  <si>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</si>
  <si>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</si>
  <si>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</si>
  <si>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</si>
  <si>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</si>
  <si>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</si>
  <si>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</si>
  <si>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</si>
  <si>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</si>
  <si>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</si>
  <si>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</si>
  <si>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</si>
  <si>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</si>
  <si>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</si>
  <si>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</si>
  <si>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</si>
  <si>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</si>
  <si>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</si>
  <si>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</si>
  <si>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</si>
  <si>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</si>
  <si>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</si>
  <si>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</si>
  <si>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</si>
  <si>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</si>
  <si>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</si>
  <si>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</si>
  <si>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</si>
  <si>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</si>
  <si>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</si>
  <si>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</si>
  <si>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</si>
  <si>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</si>
  <si>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</si>
  <si>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</si>
  <si>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</si>
  <si>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</si>
  <si>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</si>
  <si>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</si>
  <si>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</si>
  <si>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</si>
  <si>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</si>
  <si>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</si>
  <si>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</si>
  <si>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</si>
  <si>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</si>
  <si>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</si>
  <si>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</si>
  <si>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</si>
  <si>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</si>
  <si>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</si>
  <si>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</si>
  <si>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</si>
  <si>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</si>
  <si>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</si>
  <si>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</si>
  <si>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</si>
  <si>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</si>
  <si>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</si>
  <si>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</si>
  <si>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</si>
  <si>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</si>
  <si>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</si>
  <si>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</si>
  <si>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</si>
  <si>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</si>
  <si>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</si>
  <si>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</si>
  <si>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</si>
  <si>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</si>
  <si>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</si>
  <si>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</si>
  <si>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</si>
  <si>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</si>
  <si>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</si>
  <si>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</si>
  <si>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</si>
  <si>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</si>
  <si>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</si>
  <si>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</si>
  <si>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</si>
  <si>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</si>
  <si>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</si>
  <si>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</si>
  <si>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</si>
  <si>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</si>
  <si>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</si>
  <si>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</si>
  <si>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</si>
  <si>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</si>
  <si>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</si>
  <si>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</si>
  <si>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</si>
  <si>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</si>
  <si>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</si>
  <si>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</si>
  <si>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</si>
  <si>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</si>
  <si>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</si>
  <si>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</si>
  <si>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</si>
  <si>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</si>
  <si>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</si>
  <si>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</si>
  <si>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</si>
  <si>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</si>
  <si>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</si>
  <si>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</si>
  <si>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</si>
  <si>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</si>
  <si>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</si>
  <si>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</si>
  <si>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</si>
  <si>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</si>
  <si>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</si>
  <si>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</si>
  <si>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</si>
  <si>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</si>
  <si>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</si>
  <si>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</si>
  <si>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</si>
  <si>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</si>
  <si>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</si>
  <si>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</si>
  <si>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</si>
  <si>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</si>
  <si>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</si>
  <si>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</si>
  <si>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</si>
  <si>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</si>
  <si>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</si>
  <si>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</si>
  <si>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</si>
  <si>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</si>
  <si>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</si>
  <si>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</si>
  <si>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</si>
  <si>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</si>
  <si>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</si>
  <si>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</si>
  <si>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</si>
  <si>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</si>
  <si>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</si>
  <si>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</si>
  <si>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</si>
  <si>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</si>
  <si>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</si>
  <si>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</si>
  <si>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</si>
  <si>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</si>
  <si>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</si>
  <si>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</si>
  <si>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</si>
  <si>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</si>
  <si>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</si>
  <si>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</si>
  <si>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</si>
  <si>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</si>
  <si>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</si>
  <si>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</si>
  <si>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</si>
  <si>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</si>
  <si>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</si>
  <si>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</si>
  <si>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</si>
  <si>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</si>
  <si>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</si>
  <si>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</si>
  <si>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</si>
  <si>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</si>
  <si>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</si>
  <si>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</si>
  <si>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</si>
  <si>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</si>
  <si>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</si>
  <si>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</si>
  <si>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</si>
  <si>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</si>
  <si>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</si>
  <si>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</si>
  <si>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</si>
  <si>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</si>
  <si>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</si>
  <si>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</si>
  <si>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</si>
  <si>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</si>
  <si>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</si>
  <si>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</si>
  <si>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</si>
  <si>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</si>
  <si>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</si>
  <si>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</si>
  <si>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</si>
  <si>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</si>
  <si>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</si>
  <si>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</si>
  <si>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</si>
  <si>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</si>
  <si>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</si>
  <si>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</si>
  <si>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</si>
  <si>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</si>
  <si>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</si>
  <si>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</si>
  <si>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</si>
  <si>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</si>
  <si>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</si>
  <si>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</si>
  <si>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</si>
  <si>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</si>
  <si>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</si>
  <si>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</si>
  <si>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</si>
  <si>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</si>
  <si>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</si>
  <si>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</si>
  <si>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</si>
  <si>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</si>
  <si>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</si>
  <si>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</si>
  <si>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</si>
  <si>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</si>
  <si>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</si>
  <si>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</si>
  <si>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</si>
  <si>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</si>
  <si>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</si>
  <si>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</si>
  <si>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</si>
  <si>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</si>
  <si>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</si>
  <si>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</si>
  <si>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</si>
  <si>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</si>
  <si>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</si>
  <si>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</si>
  <si>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</si>
  <si>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</si>
  <si>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</si>
  <si>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</si>
  <si>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</si>
  <si>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</si>
  <si>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</si>
  <si>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</si>
  <si>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</si>
  <si>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</si>
  <si>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</si>
  <si>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</si>
  <si>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</si>
  <si>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</si>
  <si>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</si>
  <si>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</si>
  <si>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</si>
  <si>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</si>
  <si>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</si>
  <si>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</si>
  <si>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</si>
  <si>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</si>
  <si>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</si>
  <si>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</si>
  <si>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</si>
  <si>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</si>
  <si>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</si>
  <si>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</si>
  <si>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</si>
  <si>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</si>
  <si>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</si>
  <si>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</si>
  <si>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</si>
  <si>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</si>
  <si>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</si>
  <si>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</si>
  <si>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</si>
  <si>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</si>
  <si>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</si>
  <si>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</si>
  <si>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</si>
  <si>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</si>
  <si>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</si>
  <si>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</si>
  <si>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</si>
  <si>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</si>
  <si>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</si>
  <si>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</si>
  <si>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</si>
  <si>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</si>
  <si>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</si>
  <si>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</si>
  <si>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</si>
  <si>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</si>
  <si>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</si>
  <si>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</si>
  <si>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</si>
  <si>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</si>
  <si>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</si>
  <si>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</si>
  <si>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</si>
  <si>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</si>
  <si>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</si>
  <si>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</si>
  <si>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</si>
  <si>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</si>
  <si>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</si>
  <si>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</si>
  <si>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</si>
  <si>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</si>
  <si>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</si>
  <si>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</si>
  <si>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</si>
  <si>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</si>
  <si>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</si>
  <si>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</si>
  <si>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</si>
  <si>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</si>
  <si>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</si>
  <si>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</si>
  <si>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</si>
  <si>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</si>
  <si>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</si>
  <si>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</si>
  <si>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</si>
  <si>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</si>
  <si>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</si>
  <si>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</si>
  <si>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</si>
  <si>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</si>
  <si>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</si>
  <si>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</si>
  <si>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</si>
  <si>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</si>
  <si>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</si>
  <si>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</si>
  <si>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</si>
  <si>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</si>
  <si>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</si>
  <si>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</si>
  <si>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</si>
  <si>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</si>
  <si>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</si>
  <si>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</si>
  <si>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</si>
  <si>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</si>
  <si>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</si>
  <si>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</si>
  <si>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</si>
  <si>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</si>
  <si>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</si>
  <si>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</si>
  <si>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</si>
  <si>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</si>
  <si>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</si>
  <si>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</si>
  <si>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</si>
  <si>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</si>
  <si>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</si>
  <si>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</si>
  <si>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</si>
  <si>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</si>
  <si>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</si>
  <si>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</si>
  <si>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</si>
  <si>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</si>
  <si>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</si>
  <si>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</si>
  <si>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</si>
  <si>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</si>
  <si>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</si>
  <si>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</si>
  <si>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</si>
  <si>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</si>
  <si>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</si>
  <si>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</si>
  <si>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</si>
  <si>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</si>
  <si>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</si>
  <si>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</si>
  <si>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</si>
  <si>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</si>
  <si>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</si>
  <si>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</si>
  <si>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</si>
  <si>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</si>
  <si>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</si>
  <si>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</si>
  <si>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</si>
  <si>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</si>
  <si>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</si>
  <si>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</si>
  <si>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</si>
  <si>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</si>
  <si>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</si>
  <si>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</si>
  <si>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</si>
  <si>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</si>
  <si>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</si>
  <si>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</si>
  <si>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</si>
  <si>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</si>
  <si>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</si>
  <si>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</si>
  <si>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</si>
  <si>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</si>
  <si>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</si>
  <si>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</si>
  <si>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</si>
  <si>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</si>
  <si>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</si>
  <si>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</si>
  <si>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</si>
  <si>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</si>
  <si>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</si>
  <si>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</si>
  <si>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</si>
  <si>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</si>
  <si>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</si>
  <si>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</si>
  <si>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</si>
  <si>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</si>
  <si>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</si>
  <si>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</si>
  <si>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</si>
  <si>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</si>
  <si>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</si>
  <si>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</si>
  <si>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</si>
  <si>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</si>
  <si>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</si>
  <si>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</si>
  <si>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</si>
  <si>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</si>
  <si>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</si>
  <si>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</si>
  <si>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</si>
  <si>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</si>
  <si>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</si>
  <si>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</si>
  <si>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</si>
  <si>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</si>
  <si>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</si>
  <si>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</si>
  <si>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</si>
  <si>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</si>
  <si>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</si>
  <si>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</si>
  <si>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</si>
  <si>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</si>
  <si>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</si>
  <si>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</si>
  <si>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</si>
  <si>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</si>
  <si>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</si>
  <si>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</si>
  <si>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</si>
  <si>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</si>
  <si>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</si>
  <si>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</si>
  <si>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</si>
  <si>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</si>
  <si>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</si>
  <si>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</si>
  <si>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</si>
  <si>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</si>
  <si>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</si>
  <si>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</si>
  <si>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</si>
  <si>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</si>
  <si>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</si>
  <si>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</si>
  <si>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</si>
  <si>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</si>
  <si>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</si>
  <si>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</si>
  <si>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</si>
  <si>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</si>
  <si>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</si>
  <si>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</si>
  <si>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</si>
  <si>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</si>
  <si>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</si>
  <si>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</si>
  <si>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</si>
  <si>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</si>
  <si>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</si>
  <si>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</si>
  <si>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</si>
  <si>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</si>
  <si>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</si>
  <si>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</si>
  <si>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</si>
  <si>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</si>
  <si>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</si>
  <si>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</si>
  <si>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</si>
  <si>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</si>
  <si>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</si>
  <si>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</si>
  <si>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</si>
  <si>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</si>
  <si>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</si>
  <si>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</si>
  <si>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</si>
  <si>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</si>
  <si>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</si>
  <si>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</si>
  <si>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</si>
  <si>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</si>
  <si>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</si>
  <si>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</si>
  <si>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</si>
  <si>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</si>
  <si>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</si>
  <si>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</si>
  <si>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</si>
  <si>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</si>
  <si>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</si>
  <si>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</si>
  <si>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</si>
  <si>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</si>
  <si>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</si>
  <si>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</si>
  <si>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</si>
  <si>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</si>
  <si>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</si>
  <si>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</si>
  <si>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</si>
  <si>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</si>
  <si>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</si>
  <si>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</si>
  <si>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</si>
  <si>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</si>
  <si>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</si>
  <si>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</si>
  <si>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</si>
  <si>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</si>
  <si>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</si>
  <si>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</si>
  <si>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</si>
  <si>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</si>
  <si>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</si>
  <si>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</si>
  <si>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</si>
  <si>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</si>
  <si>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</si>
  <si>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</si>
  <si>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</si>
  <si>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</si>
  <si>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</si>
  <si>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</si>
  <si>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</si>
  <si>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</si>
  <si>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</si>
  <si>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</si>
  <si>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</si>
  <si>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</si>
  <si>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</si>
  <si>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</si>
  <si>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</si>
  <si>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</si>
  <si>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</si>
  <si>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</si>
  <si>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</si>
  <si>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</si>
  <si>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</si>
  <si>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</si>
  <si>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</si>
  <si>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</si>
  <si>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</si>
  <si>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</si>
  <si>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</si>
  <si>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</si>
  <si>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</si>
  <si>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</si>
  <si>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</si>
  <si>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</si>
  <si>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</si>
  <si>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</si>
  <si>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</si>
  <si>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</si>
  <si>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</si>
  <si>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</si>
  <si>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</si>
  <si>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</si>
  <si>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</si>
  <si>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</si>
  <si>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</si>
  <si>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</si>
  <si>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</si>
  <si>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</si>
  <si>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</si>
  <si>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</si>
  <si>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</si>
  <si>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</si>
  <si>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</si>
  <si>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</si>
  <si>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</si>
  <si>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</si>
  <si>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</si>
  <si>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</si>
  <si>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</si>
  <si>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</si>
  <si>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</si>
  <si>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</si>
  <si>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</si>
  <si>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</si>
  <si>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</si>
  <si>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</si>
  <si>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</si>
  <si>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</si>
  <si>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</si>
  <si>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</si>
  <si>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</si>
  <si>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</si>
  <si>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</si>
  <si>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</si>
  <si>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</si>
  <si>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</si>
  <si>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</si>
  <si>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</si>
  <si>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</si>
  <si>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</si>
  <si>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</si>
  <si>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</si>
  <si>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</si>
  <si>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</si>
  <si>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</si>
  <si>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</si>
  <si>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</si>
  <si>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</si>
  <si>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</si>
  <si>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</si>
  <si>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</si>
  <si>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</si>
  <si>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</si>
  <si>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</si>
  <si>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</si>
  <si>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</si>
  <si>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</si>
  <si>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</si>
  <si>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</si>
  <si>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</si>
  <si>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</si>
  <si>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</si>
  <si>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</si>
  <si>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</si>
  <si>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</si>
  <si>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</si>
  <si>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</si>
  <si>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</si>
  <si>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</si>
  <si>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</si>
  <si>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</si>
  <si>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</si>
  <si>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</si>
  <si>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</si>
  <si>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</si>
  <si>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</si>
  <si>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</si>
  <si>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</si>
  <si>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</si>
  <si>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</si>
  <si>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</si>
  <si>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</si>
  <si>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</si>
  <si>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</si>
  <si>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</si>
  <si>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</si>
  <si>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</si>
  <si>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</si>
  <si>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</si>
  <si>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</si>
  <si>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</si>
  <si>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</si>
  <si>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</si>
  <si>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</si>
  <si>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</si>
  <si>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</si>
  <si>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</si>
  <si>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</si>
  <si>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</si>
  <si>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</si>
  <si>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</si>
  <si>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</si>
  <si>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</si>
  <si>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</si>
  <si>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</si>
  <si>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</si>
  <si>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</si>
  <si>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</si>
  <si>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</si>
  <si>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</si>
  <si>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</si>
  <si>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</si>
  <si>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</si>
  <si>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</si>
  <si>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</si>
  <si>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</si>
  <si>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</si>
  <si>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</si>
  <si>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</si>
  <si>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</si>
  <si>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</si>
  <si>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</si>
  <si>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</si>
  <si>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</si>
  <si>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</si>
  <si>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</si>
  <si>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</si>
  <si>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</si>
  <si>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</si>
  <si>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</si>
  <si>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</si>
  <si>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</si>
  <si>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</si>
  <si>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</si>
  <si>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</si>
  <si>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</si>
  <si>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</si>
  <si>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</si>
  <si>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</si>
  <si>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</si>
  <si>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</si>
  <si>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</si>
  <si>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</si>
  <si>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</si>
  <si>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</si>
  <si>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</si>
  <si>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</si>
  <si>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</si>
  <si>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</si>
  <si>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</si>
  <si>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</si>
  <si>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</si>
  <si>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</si>
  <si>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</si>
  <si>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</si>
  <si>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</si>
  <si>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</si>
  <si>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</si>
  <si>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</si>
  <si>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</si>
  <si>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</si>
  <si>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</si>
  <si>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</si>
  <si>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</si>
  <si>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</si>
  <si>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</si>
  <si>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</si>
  <si>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</si>
  <si>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</si>
  <si>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</si>
  <si>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</si>
  <si>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</si>
  <si>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</si>
  <si>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</si>
  <si>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</si>
  <si>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</si>
  <si>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</si>
  <si>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</si>
  <si>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</si>
  <si>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</si>
  <si>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</si>
  <si>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</si>
  <si>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</si>
  <si>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</si>
  <si>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</si>
  <si>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</si>
  <si>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</si>
  <si>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</si>
  <si>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</si>
  <si>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</si>
  <si>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</si>
  <si>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</si>
  <si>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</si>
  <si>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</si>
  <si>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</si>
  <si>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</si>
  <si>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</si>
  <si>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</si>
  <si>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</si>
  <si>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</si>
  <si>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</si>
  <si>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</si>
  <si>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</si>
  <si>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</si>
  <si>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</si>
  <si>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</si>
  <si>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</si>
  <si>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</si>
  <si>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</si>
  <si>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</si>
  <si>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</si>
  <si>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</si>
  <si>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</si>
  <si>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</si>
  <si>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</si>
  <si>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</si>
  <si>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</si>
  <si>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</si>
  <si>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</si>
  <si>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</si>
  <si>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</si>
  <si>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</si>
  <si>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</si>
  <si>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</si>
  <si>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</si>
  <si>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</si>
  <si>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</si>
  <si>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</si>
  <si>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</si>
  <si>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</si>
  <si>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</si>
  <si>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</si>
  <si>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</si>
  <si>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</si>
  <si>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</si>
  <si>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</si>
  <si>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</si>
  <si>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</si>
  <si>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</si>
  <si>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</si>
  <si>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</si>
  <si>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</si>
  <si>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</si>
  <si>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</si>
  <si>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</si>
  <si>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</si>
  <si>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</si>
  <si>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</si>
  <si>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</si>
  <si>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</si>
  <si>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</si>
  <si>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</si>
  <si>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</si>
  <si>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</si>
  <si>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</si>
  <si>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</si>
  <si>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</si>
  <si>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</si>
  <si>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</si>
  <si>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</si>
  <si>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</si>
  <si>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</si>
  <si>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</si>
  <si>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</si>
  <si>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</si>
  <si>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</si>
  <si>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</si>
  <si>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</si>
  <si>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</si>
  <si>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</si>
  <si>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</si>
  <si>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</si>
  <si>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</si>
  <si>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</si>
  <si>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</si>
  <si>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</si>
  <si>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</si>
  <si>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</si>
  <si>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</si>
  <si>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</si>
  <si>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</si>
  <si>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</si>
  <si>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</si>
  <si>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</si>
  <si>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</si>
  <si>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</si>
  <si>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</si>
  <si>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</si>
  <si>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</si>
  <si>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</si>
  <si>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</si>
  <si>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</si>
  <si>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</si>
  <si>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</si>
  <si>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</si>
  <si>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</si>
  <si>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</si>
  <si>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</si>
  <si>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</si>
  <si>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</si>
  <si>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</si>
  <si>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</si>
  <si>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</si>
  <si>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</si>
  <si>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</si>
  <si>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</si>
  <si>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</si>
  <si>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</si>
  <si>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</si>
  <si>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</si>
  <si>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</si>
  <si>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</si>
  <si>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</si>
  <si>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</si>
  <si>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</si>
  <si>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</si>
  <si>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</si>
  <si>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</si>
  <si>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</si>
  <si>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</si>
  <si>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</si>
  <si>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</si>
  <si>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</si>
  <si>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</si>
  <si>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</si>
  <si>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</si>
  <si>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</si>
  <si>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</si>
  <si>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</si>
  <si>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</si>
  <si>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</si>
  <si>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</si>
  <si>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</si>
  <si>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</si>
  <si>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</si>
  <si>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</si>
  <si>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</si>
  <si>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</si>
  <si>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</si>
  <si>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</si>
  <si>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</si>
  <si>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</si>
  <si>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</si>
  <si>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</si>
  <si>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</si>
  <si>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</si>
  <si>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</si>
  <si>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</si>
  <si>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</si>
  <si>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</si>
  <si>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</si>
  <si>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</si>
  <si>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</si>
  <si>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</si>
  <si>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</si>
  <si>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</si>
  <si>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</si>
  <si>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</si>
  <si>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</si>
  <si>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</si>
  <si>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</si>
  <si>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</si>
  <si>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</si>
  <si>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</si>
  <si>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</si>
  <si>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</si>
  <si>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</si>
  <si>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</si>
  <si>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</si>
  <si>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</si>
  <si>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</si>
  <si>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</si>
  <si>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</si>
  <si>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</si>
  <si>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</si>
  <si>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</si>
  <si>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</si>
  <si>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</si>
  <si>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</si>
  <si>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</si>
  <si>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</si>
  <si>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</si>
  <si>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</si>
  <si>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</si>
  <si>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</si>
  <si>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</si>
  <si>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</si>
  <si>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</si>
  <si>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</si>
  <si>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</si>
  <si>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</si>
  <si>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</si>
  <si>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</si>
  <si>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</si>
  <si>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</si>
  <si>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</si>
  <si>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</si>
  <si>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</si>
  <si>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</si>
  <si>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</si>
  <si>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</si>
  <si>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</si>
  <si>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</si>
  <si>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</si>
  <si>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</si>
  <si>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</si>
  <si>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</si>
  <si>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</si>
  <si>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</si>
  <si>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</si>
  <si>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</si>
  <si>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</si>
  <si>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</si>
  <si>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</si>
  <si>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</si>
  <si>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</si>
  <si>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</si>
  <si>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</si>
  <si>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</si>
  <si>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</si>
  <si>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</si>
  <si>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</si>
  <si>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</si>
  <si>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</si>
  <si>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</si>
  <si>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</si>
  <si>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</si>
  <si>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</si>
  <si>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</si>
  <si>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</si>
  <si>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</si>
  <si>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</si>
  <si>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</si>
  <si>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</si>
  <si>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</si>
  <si>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</si>
  <si>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</si>
  <si>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</si>
  <si>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</si>
  <si>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</si>
  <si>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</si>
  <si>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</si>
  <si>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</si>
  <si>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</si>
  <si>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</si>
  <si>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</si>
  <si>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</si>
  <si>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</si>
  <si>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</si>
  <si>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</si>
  <si>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</si>
  <si>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</si>
  <si>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</si>
  <si>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</si>
  <si>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</si>
  <si>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</si>
  <si>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</si>
  <si>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</si>
  <si>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</si>
  <si>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</si>
  <si>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</si>
  <si>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</si>
  <si>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</si>
  <si>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</si>
  <si>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</si>
  <si>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</si>
  <si>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</si>
  <si>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</si>
  <si>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</si>
  <si>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</si>
  <si>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</si>
  <si>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</si>
  <si>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</si>
  <si>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</si>
  <si>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</si>
  <si>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</si>
  <si>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</si>
  <si>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</si>
  <si>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</si>
  <si>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</si>
  <si>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</si>
  <si>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</si>
  <si>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</si>
  <si>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</si>
  <si>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</si>
  <si>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</si>
  <si>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</si>
  <si>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</si>
  <si>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</si>
  <si>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</si>
  <si>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</si>
  <si>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</si>
  <si>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</si>
  <si>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</si>
  <si>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</si>
  <si>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</si>
  <si>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</si>
  <si>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</si>
  <si>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</si>
  <si>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</si>
  <si>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</si>
  <si>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</si>
  <si>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</si>
  <si>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</si>
  <si>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</si>
  <si>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</si>
  <si>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</si>
  <si>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</si>
  <si>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</si>
  <si>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</si>
  <si>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</si>
  <si>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</si>
  <si>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</si>
  <si>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</si>
  <si>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</si>
  <si>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</si>
  <si>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</si>
  <si>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</si>
  <si>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</si>
  <si>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</si>
  <si>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</si>
  <si>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</si>
  <si>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</si>
  <si>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</si>
  <si>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</si>
  <si>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</si>
  <si>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</si>
  <si>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</si>
  <si>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</si>
  <si>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</si>
  <si>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</si>
  <si>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</si>
  <si>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</si>
  <si>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</si>
  <si>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</si>
  <si>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</si>
  <si>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</si>
  <si>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</si>
  <si>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</si>
  <si>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</si>
  <si>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</si>
  <si>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</si>
  <si>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</si>
  <si>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</si>
  <si>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</si>
  <si>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</si>
  <si>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</si>
  <si>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</si>
  <si>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</si>
  <si>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</si>
  <si>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</si>
  <si>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</si>
  <si>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</si>
  <si>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</si>
  <si>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</si>
  <si>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</si>
  <si>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</si>
  <si>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</si>
  <si>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</si>
  <si>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</si>
  <si>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</si>
  <si>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</si>
  <si>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</si>
  <si>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</si>
  <si>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</si>
  <si>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</si>
  <si>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</si>
  <si>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</si>
  <si>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</si>
  <si>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</si>
  <si>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</si>
  <si>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</si>
  <si>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</si>
  <si>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</si>
  <si>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</si>
  <si>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</si>
  <si>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</si>
  <si>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</si>
  <si>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</si>
  <si>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</si>
  <si>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</si>
  <si>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</si>
  <si>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</si>
  <si>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</si>
  <si>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</si>
  <si>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</si>
  <si>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</si>
  <si>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</si>
  <si>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</si>
  <si>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</si>
  <si>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</si>
  <si>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</si>
  <si>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</si>
  <si>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</si>
  <si>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</si>
  <si>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</si>
  <si>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</si>
  <si>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</si>
  <si>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</si>
  <si>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</si>
  <si>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</si>
  <si>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</si>
  <si>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</si>
  <si>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</si>
  <si>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</si>
  <si>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</si>
  <si>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</si>
  <si>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</si>
  <si>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</si>
  <si>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</si>
  <si>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</si>
  <si>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</si>
  <si>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</si>
  <si>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</si>
  <si>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</si>
  <si>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</si>
  <si>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</si>
  <si>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</si>
  <si>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</si>
  <si>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</si>
  <si>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</si>
  <si>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</si>
  <si>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</si>
  <si>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</si>
  <si>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</si>
  <si>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</si>
  <si>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</si>
  <si>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</si>
  <si>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</si>
  <si>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</si>
  <si>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</si>
  <si>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</si>
  <si>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</si>
  <si>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</si>
  <si>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</si>
  <si>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</si>
  <si>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</si>
  <si>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</si>
  <si>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</si>
  <si>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</si>
  <si>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</si>
  <si>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</si>
  <si>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</si>
  <si>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</si>
  <si>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</si>
  <si>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</si>
  <si>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</si>
  <si>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</si>
  <si>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</si>
  <si>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</si>
  <si>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</si>
  <si>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</si>
  <si>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</si>
  <si>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</si>
  <si>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</si>
  <si>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</si>
  <si>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</si>
  <si>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</si>
  <si>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</si>
  <si>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</si>
  <si>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</si>
  <si>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</si>
  <si>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</si>
  <si>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</si>
  <si>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</si>
  <si>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</si>
  <si>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</si>
  <si>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</si>
  <si>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</si>
  <si>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</si>
  <si>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</si>
  <si>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</si>
  <si>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</si>
  <si>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</si>
  <si>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</si>
  <si>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</si>
  <si>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</si>
  <si>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</si>
  <si>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</si>
  <si>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</si>
  <si>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</si>
  <si>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</si>
  <si>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</si>
  <si>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</si>
  <si>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</si>
  <si>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</si>
  <si>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</si>
  <si>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</si>
  <si>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</si>
  <si>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</si>
  <si>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</si>
  <si>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</si>
  <si>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</si>
  <si>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</si>
  <si>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</si>
  <si>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</si>
  <si>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</si>
  <si>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</si>
  <si>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</si>
  <si>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</si>
  <si>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</si>
  <si>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</si>
  <si>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</si>
  <si>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</si>
  <si>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</si>
  <si>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</si>
  <si>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</si>
  <si>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</si>
  <si>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</si>
  <si>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</si>
  <si>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</si>
  <si>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</si>
  <si>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</si>
  <si>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</si>
  <si>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</si>
  <si>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</si>
  <si>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</si>
  <si>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</si>
  <si>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</si>
  <si>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</si>
  <si>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</si>
  <si>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</si>
  <si>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</si>
  <si>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</si>
  <si>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</si>
  <si>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</si>
  <si>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</si>
  <si>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</si>
  <si>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</si>
  <si>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</si>
  <si>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</si>
  <si>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</si>
  <si>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</si>
  <si>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</si>
  <si>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</si>
  <si>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</si>
  <si>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</si>
  <si>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</si>
  <si>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</si>
  <si>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</si>
  <si>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</si>
  <si>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</si>
  <si>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</si>
  <si>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</si>
  <si>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</si>
  <si>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</si>
  <si>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</si>
  <si>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</si>
  <si>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</si>
  <si>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</si>
  <si>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</si>
  <si>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</si>
  <si>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</si>
  <si>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</si>
  <si>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</si>
  <si>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</si>
  <si>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</si>
  <si>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</si>
  <si>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</si>
  <si>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</si>
  <si>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</si>
  <si>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</si>
  <si>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</si>
  <si>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</si>
  <si>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</si>
  <si>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</si>
  <si>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</si>
  <si>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</si>
  <si>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</si>
  <si>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</si>
  <si>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</si>
  <si>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</si>
  <si>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</si>
  <si>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</si>
  <si>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</si>
  <si>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</si>
  <si>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</si>
  <si>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</si>
  <si>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</si>
  <si>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</si>
  <si>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</si>
  <si>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</si>
  <si>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</si>
  <si>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</si>
  <si>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</si>
  <si>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</si>
  <si>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</si>
  <si>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</si>
  <si>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</si>
  <si>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</si>
  <si>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</si>
  <si>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</si>
  <si>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</si>
  <si>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</si>
  <si>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</si>
  <si>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</si>
  <si>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</si>
  <si>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</si>
  <si>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</si>
  <si>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</si>
  <si>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</si>
  <si>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</si>
  <si>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</si>
  <si>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</si>
  <si>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</si>
  <si>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</si>
  <si>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</si>
  <si>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</si>
  <si>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</si>
  <si>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</si>
  <si>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</si>
  <si>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</si>
  <si>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</si>
  <si>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</si>
  <si>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</si>
  <si>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</si>
  <si>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</si>
  <si>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</si>
  <si>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</si>
  <si>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</si>
  <si>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</si>
  <si>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</si>
  <si>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</si>
  <si>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</si>
  <si>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</si>
  <si>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</si>
  <si>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</si>
  <si>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</si>
  <si>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</si>
  <si>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</si>
  <si>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</si>
  <si>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</si>
  <si>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</si>
  <si>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</si>
  <si>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</si>
  <si>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</si>
  <si>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</si>
  <si>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</si>
  <si>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</si>
  <si>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</si>
  <si>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</si>
  <si>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</si>
  <si>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</si>
  <si>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</si>
  <si>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</si>
  <si>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</si>
  <si>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</si>
  <si>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</si>
  <si>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</si>
  <si>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</si>
  <si>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</si>
  <si>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</si>
  <si>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</si>
  <si>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</si>
  <si>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</si>
  <si>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</si>
  <si>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</si>
  <si>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</si>
  <si>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</si>
  <si>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</si>
  <si>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</si>
  <si>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</si>
  <si>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</si>
  <si>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</si>
  <si>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</si>
  <si>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</si>
  <si>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</si>
  <si>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</si>
  <si>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</si>
  <si>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</si>
  <si>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</si>
  <si>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</si>
  <si>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</si>
  <si>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</si>
  <si>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</si>
  <si>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</si>
  <si>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</si>
  <si>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</si>
  <si>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</si>
  <si>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</si>
  <si>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</si>
  <si>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</si>
  <si>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</si>
  <si>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</si>
  <si>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</si>
  <si>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</si>
  <si>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</si>
  <si>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</si>
  <si>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</si>
  <si>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</si>
  <si>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</si>
  <si>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</si>
  <si>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</si>
  <si>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</si>
  <si>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</si>
  <si>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</si>
  <si>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</si>
  <si>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</si>
  <si>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</si>
  <si>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</si>
  <si>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</si>
  <si>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</si>
  <si>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</si>
  <si>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</si>
  <si>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</si>
  <si>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</si>
  <si>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</si>
  <si>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</si>
  <si>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</si>
  <si>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</si>
  <si>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</si>
  <si>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</si>
  <si>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</si>
  <si>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</si>
  <si>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</si>
  <si>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</si>
  <si>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</si>
  <si>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</si>
  <si>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</si>
  <si>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</si>
  <si>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</si>
  <si>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</si>
  <si>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</si>
  <si>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</si>
  <si>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</si>
  <si>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</si>
  <si>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</si>
  <si>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</si>
  <si>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</si>
  <si>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</si>
  <si>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</si>
  <si>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</si>
  <si>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</si>
  <si>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</si>
  <si>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</si>
  <si>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</si>
  <si>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</si>
  <si>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</si>
  <si>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</si>
  <si>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</si>
  <si>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</si>
  <si>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</si>
  <si>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</si>
  <si>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</si>
  <si>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</si>
  <si>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</si>
  <si>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</si>
  <si>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</si>
  <si>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</si>
  <si>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</si>
  <si>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</si>
  <si>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</si>
  <si>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</si>
  <si>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</si>
  <si>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</si>
  <si>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</si>
  <si>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</si>
  <si>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</si>
  <si>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</si>
  <si>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</si>
  <si>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</si>
  <si>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</si>
  <si>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</si>
  <si>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</si>
  <si>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</si>
  <si>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</si>
  <si>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</si>
  <si>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</si>
  <si>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</si>
  <si>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</si>
  <si>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</si>
  <si>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</si>
  <si>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</si>
  <si>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</si>
  <si>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</si>
  <si>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</si>
  <si>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</si>
  <si>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</si>
  <si>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</si>
  <si>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</si>
  <si>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</si>
  <si>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</si>
  <si>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</si>
  <si>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</si>
  <si>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</si>
  <si>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</si>
  <si>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</si>
  <si>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</si>
  <si>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</si>
  <si>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</si>
  <si>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</si>
  <si>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</si>
  <si>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</si>
  <si>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</si>
  <si>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</si>
  <si>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</si>
  <si>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</si>
  <si>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</si>
  <si>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</si>
  <si>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</si>
  <si>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</si>
  <si>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</si>
  <si>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</si>
  <si>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</si>
  <si>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</si>
  <si>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</si>
  <si>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</si>
  <si>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</si>
  <si>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</si>
  <si>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</si>
  <si>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</si>
  <si>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</si>
  <si>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</si>
  <si>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</si>
  <si>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</si>
  <si>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</si>
  <si>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</si>
  <si>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</si>
  <si>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</si>
  <si>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</si>
  <si>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</si>
  <si>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</si>
  <si>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</si>
  <si>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</si>
  <si>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</si>
  <si>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</si>
  <si>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</si>
  <si>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</si>
  <si>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</si>
  <si>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</si>
  <si>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</si>
  <si>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</si>
  <si>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</si>
  <si>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</si>
  <si>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</si>
  <si>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</si>
  <si>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</si>
  <si>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</si>
  <si>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</si>
  <si>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</si>
  <si>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</si>
  <si>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</si>
  <si>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</si>
  <si>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</si>
  <si>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</si>
  <si>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</si>
  <si>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</si>
  <si>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</si>
  <si>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</si>
  <si>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</si>
  <si>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</si>
  <si>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</si>
  <si>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</si>
  <si>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</si>
  <si>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</si>
  <si>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</si>
  <si>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</si>
  <si>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</si>
  <si>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</si>
  <si>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</si>
  <si>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</si>
  <si>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</si>
  <si>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</si>
  <si>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</si>
  <si>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</si>
  <si>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</si>
  <si>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</si>
  <si>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</si>
  <si>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</si>
  <si>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</si>
  <si>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</si>
  <si>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</si>
  <si>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</si>
  <si>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</si>
  <si>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</si>
  <si>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</si>
  <si>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</si>
  <si>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</si>
  <si>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</si>
  <si>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</si>
  <si>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</si>
  <si>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</si>
  <si>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</si>
  <si>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</si>
  <si>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</si>
  <si>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</si>
  <si>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</si>
  <si>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</si>
  <si>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</si>
  <si>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</si>
  <si>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</si>
  <si>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</si>
  <si>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</si>
  <si>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</si>
  <si>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</si>
  <si>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</si>
  <si>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</si>
  <si>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</si>
  <si>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</si>
  <si>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</si>
  <si>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</si>
  <si>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</si>
  <si>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</si>
  <si>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</si>
  <si>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</si>
  <si>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</si>
  <si>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</si>
  <si>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</si>
  <si>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</si>
  <si>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</si>
  <si>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</si>
  <si>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</si>
  <si>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</si>
  <si>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</si>
  <si>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</si>
  <si>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</si>
  <si>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</si>
  <si>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</si>
  <si>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</si>
  <si>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</si>
  <si>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</si>
  <si>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</si>
  <si>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</si>
  <si>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</si>
  <si>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</si>
  <si>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</si>
  <si>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</si>
  <si>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</si>
  <si>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</si>
  <si>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</si>
  <si>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</si>
  <si>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</si>
  <si>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</si>
  <si>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</si>
  <si>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</si>
  <si>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</si>
  <si>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</si>
  <si>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</si>
  <si>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</si>
  <si>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</si>
  <si>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</si>
  <si>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</si>
  <si>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</si>
  <si>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</si>
  <si>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</si>
  <si>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</si>
  <si>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</si>
  <si>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</si>
  <si>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</si>
  <si>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</si>
  <si>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</si>
  <si>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</si>
  <si>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</si>
  <si>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</si>
  <si>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</si>
  <si>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</si>
  <si>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</si>
  <si>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</si>
  <si>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</si>
  <si>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</si>
  <si>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</si>
  <si>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</si>
  <si>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</si>
  <si>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</si>
  <si>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</si>
  <si>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</si>
  <si>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</si>
  <si>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</si>
  <si>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</si>
  <si>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</si>
  <si>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</si>
  <si>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</si>
  <si>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</si>
  <si>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</si>
  <si>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</si>
  <si>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</si>
  <si>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</si>
  <si>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</si>
  <si>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</si>
  <si>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</si>
  <si>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</si>
  <si>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</si>
  <si>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</si>
  <si>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</si>
  <si>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</si>
  <si>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</si>
  <si>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</si>
  <si>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</si>
  <si>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</si>
  <si>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</si>
  <si>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</si>
  <si>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</si>
  <si>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</si>
  <si>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</si>
  <si>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</si>
  <si>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</si>
  <si>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</si>
  <si>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</si>
  <si>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</si>
  <si>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</si>
  <si>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</si>
  <si>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</si>
  <si>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</si>
  <si>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</si>
  <si>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</si>
  <si>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</si>
  <si>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</si>
  <si>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</si>
  <si>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</si>
  <si>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</si>
  <si>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</si>
  <si>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</si>
  <si>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</si>
  <si>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</si>
  <si>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</si>
  <si>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</si>
  <si>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</si>
  <si>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</si>
  <si>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</si>
  <si>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</si>
  <si>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</si>
  <si>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</si>
  <si>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</si>
  <si>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</si>
  <si>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</si>
  <si>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</si>
  <si>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</si>
  <si>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</si>
  <si>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</si>
  <si>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</si>
  <si>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</si>
  <si>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</si>
  <si>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</si>
  <si>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</si>
  <si>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</si>
  <si>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</si>
  <si>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</si>
  <si>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</si>
  <si>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</si>
  <si>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</si>
  <si>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</si>
  <si>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</si>
  <si>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</si>
  <si>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</si>
  <si>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</si>
  <si>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</si>
  <si>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</si>
  <si>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</si>
  <si>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</si>
  <si>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</si>
  <si>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</si>
  <si>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</si>
  <si>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</si>
  <si>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</si>
  <si>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</si>
  <si>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</si>
  <si>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</si>
  <si>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</si>
  <si>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</si>
  <si>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</si>
  <si>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</si>
  <si>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</si>
  <si>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</si>
  <si>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</si>
  <si>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</si>
  <si>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</si>
  <si>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</si>
  <si>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</si>
  <si>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</si>
  <si>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</si>
  <si>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</si>
  <si>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</si>
  <si>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</si>
  <si>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</si>
  <si>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</si>
  <si>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</si>
  <si>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</si>
  <si>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</si>
  <si>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</si>
  <si>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</si>
  <si>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</si>
  <si>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</si>
  <si>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</si>
  <si>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</si>
  <si>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</si>
  <si>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</si>
  <si>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</si>
  <si>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</si>
  <si>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</si>
  <si>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</si>
  <si>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</si>
  <si>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</si>
  <si>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</si>
  <si>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</si>
  <si>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</si>
  <si>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</si>
  <si>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</si>
  <si>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</si>
  <si>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</si>
  <si>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</si>
  <si>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</si>
  <si>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</si>
  <si>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</si>
  <si>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</si>
  <si>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</si>
  <si>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</si>
  <si>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</si>
  <si>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</si>
  <si>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</si>
  <si>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</si>
  <si>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</si>
  <si>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</si>
  <si>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</si>
  <si>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</si>
  <si>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</si>
  <si>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</si>
  <si>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</si>
  <si>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</si>
  <si>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</si>
  <si>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</si>
  <si>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</si>
  <si>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</si>
  <si>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</si>
  <si>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</si>
  <si>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</si>
  <si>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</si>
  <si>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</si>
  <si>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</si>
  <si>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</si>
  <si>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</si>
  <si>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</si>
  <si>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</si>
  <si>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</si>
  <si>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</si>
  <si>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</si>
  <si>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</si>
  <si>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</si>
  <si>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</si>
  <si>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</si>
  <si>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</si>
  <si>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</si>
  <si>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</si>
  <si>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</si>
  <si>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</si>
  <si>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</si>
  <si>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</si>
  <si>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</si>
  <si>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</si>
  <si>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</si>
  <si>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</si>
  <si>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</si>
  <si>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</si>
  <si>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</si>
  <si>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</si>
  <si>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</si>
  <si>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</si>
  <si>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</si>
  <si>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</si>
  <si>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</si>
  <si>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</si>
  <si>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</si>
  <si>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</si>
  <si>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</si>
  <si>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</si>
  <si>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</si>
  <si>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</si>
  <si>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</si>
  <si>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</si>
  <si>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</si>
  <si>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</si>
  <si>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</si>
  <si>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</si>
  <si>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</si>
  <si>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</si>
  <si>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</si>
  <si>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</si>
  <si>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</si>
  <si>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</si>
  <si>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</si>
  <si>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</si>
  <si>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</si>
  <si>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</si>
  <si>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</si>
  <si>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</si>
  <si>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</si>
  <si>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</si>
  <si>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</si>
  <si>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</si>
  <si>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</si>
  <si>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</si>
  <si>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</si>
  <si>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</si>
  <si>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</si>
  <si>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</si>
  <si>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</si>
  <si>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</si>
  <si>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</si>
  <si>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</si>
  <si>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</si>
  <si>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</si>
  <si>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</si>
  <si>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</si>
  <si>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</si>
  <si>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</si>
  <si>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</si>
  <si>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</si>
  <si>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</si>
  <si>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</si>
  <si>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</si>
  <si>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</si>
  <si>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</si>
  <si>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</si>
  <si>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</si>
  <si>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</si>
  <si>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</si>
  <si>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</si>
  <si>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</si>
  <si>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</si>
  <si>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</si>
  <si>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</si>
  <si>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</si>
  <si>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</si>
  <si>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</si>
  <si>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</si>
  <si>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</si>
  <si>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</si>
  <si>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</si>
  <si>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</si>
  <si>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</si>
  <si>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</si>
  <si>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</si>
  <si>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</si>
  <si>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</si>
  <si>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</si>
  <si>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</si>
  <si>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</si>
  <si>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</si>
  <si>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</si>
  <si>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</si>
  <si>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</si>
  <si>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</si>
  <si>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</si>
  <si>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</si>
  <si>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</si>
  <si>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</si>
  <si>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</si>
  <si>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</si>
  <si>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</si>
  <si>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</si>
  <si>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</si>
  <si>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</si>
  <si>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</si>
  <si>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</si>
  <si>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</si>
  <si>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</si>
  <si>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</si>
  <si>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</si>
  <si>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</si>
  <si>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</si>
  <si>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</si>
  <si>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</si>
  <si>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</si>
  <si>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</si>
  <si>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</si>
  <si>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</si>
  <si>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</si>
  <si>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</si>
  <si>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</si>
  <si>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</si>
  <si>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</si>
  <si>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</si>
  <si>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</si>
  <si>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</si>
  <si>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</si>
  <si>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</si>
  <si>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</si>
  <si>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</si>
  <si>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</si>
  <si>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</si>
  <si>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</si>
  <si>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</si>
  <si>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</si>
  <si>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</si>
  <si>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</si>
  <si>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</si>
  <si>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</si>
  <si>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</si>
  <si>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</si>
  <si>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</si>
  <si>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</si>
  <si>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</si>
  <si>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</si>
  <si>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</si>
  <si>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</si>
  <si>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</si>
  <si>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</si>
  <si>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</si>
  <si>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</si>
  <si>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</si>
  <si>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</si>
  <si>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</si>
  <si>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</si>
  <si>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</si>
  <si>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</si>
  <si>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</si>
  <si>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</si>
  <si>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</si>
  <si>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</si>
  <si>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</si>
  <si>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</si>
  <si>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</si>
  <si>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</si>
  <si>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</si>
  <si>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</si>
  <si>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</si>
  <si>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</si>
  <si>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</si>
  <si>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</si>
  <si>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</si>
  <si>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</si>
  <si>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</si>
  <si>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</si>
  <si>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</si>
  <si>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</si>
  <si>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</si>
  <si>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</si>
  <si>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</si>
  <si>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</si>
  <si>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</si>
  <si>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</si>
  <si>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</si>
  <si>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</si>
  <si>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</si>
  <si>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</si>
  <si>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</si>
  <si>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</si>
  <si>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</si>
  <si>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</si>
  <si>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</si>
  <si>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</si>
  <si>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</si>
  <si>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</si>
  <si>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</si>
  <si>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</si>
  <si>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</si>
  <si>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</si>
  <si>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</si>
  <si>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</si>
  <si>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</si>
  <si>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</si>
  <si>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</si>
  <si>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</si>
  <si>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</si>
  <si>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</si>
  <si>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</si>
  <si>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</si>
  <si>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</si>
  <si>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</si>
  <si>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</si>
  <si>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</si>
  <si>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</si>
  <si>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</si>
  <si>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</si>
  <si>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</si>
  <si>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</si>
  <si>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</si>
  <si>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</si>
  <si>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</si>
  <si>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</si>
  <si>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</si>
  <si>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</si>
  <si>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</si>
  <si>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</si>
  <si>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</si>
  <si>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</si>
  <si>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</si>
  <si>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</si>
  <si>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</si>
  <si>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</si>
  <si>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</si>
  <si>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</si>
  <si>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</si>
  <si>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</si>
  <si>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</si>
  <si>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</si>
  <si>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</si>
  <si>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</si>
  <si>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</si>
  <si>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</si>
  <si>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</si>
  <si>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</si>
  <si>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</si>
  <si>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</si>
  <si>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</si>
  <si>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</si>
  <si>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</si>
  <si>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</si>
  <si>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</si>
  <si>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</si>
  <si>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</si>
  <si>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</si>
  <si>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</si>
  <si>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</si>
  <si>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</si>
  <si>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</si>
  <si>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</si>
  <si>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</si>
  <si>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</si>
  <si>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</si>
  <si>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</si>
  <si>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</si>
  <si>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</si>
  <si>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</si>
  <si>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</si>
  <si>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</si>
  <si>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</si>
  <si>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</si>
  <si>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</si>
  <si>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</si>
  <si>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</si>
  <si>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</si>
  <si>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</si>
  <si>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</si>
  <si>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</si>
  <si>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</si>
  <si>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</si>
  <si>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</si>
  <si>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</si>
  <si>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</si>
  <si>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</si>
  <si>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</si>
  <si>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</si>
  <si>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</si>
  <si>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</si>
  <si>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</si>
  <si>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</si>
  <si>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</si>
  <si>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</si>
  <si>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</si>
  <si>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</si>
  <si>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</si>
  <si>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</si>
  <si>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</si>
  <si>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</si>
  <si>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</si>
  <si>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</si>
  <si>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</si>
  <si>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</si>
  <si>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</si>
  <si>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</si>
  <si>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</si>
  <si>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</si>
  <si>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</si>
  <si>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</si>
  <si>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</si>
  <si>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</si>
  <si>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</si>
  <si>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</si>
  <si>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</si>
  <si>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</si>
  <si>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</si>
  <si>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</si>
  <si>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</si>
  <si>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</si>
  <si>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</si>
  <si>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</si>
  <si>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</si>
  <si>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</si>
  <si>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</si>
  <si>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</si>
  <si>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</si>
  <si>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</si>
  <si>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</si>
  <si>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</si>
  <si>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</si>
  <si>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</si>
  <si>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</si>
  <si>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</si>
  <si>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</si>
  <si>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</si>
  <si>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</si>
  <si>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</si>
  <si>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</si>
  <si>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</si>
  <si>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</si>
  <si>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</si>
  <si>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</si>
  <si>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</si>
  <si>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</si>
  <si>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</si>
  <si>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</si>
  <si>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</si>
  <si>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</si>
  <si>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</si>
  <si>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</si>
  <si>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</si>
  <si>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</si>
  <si>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</si>
  <si>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</si>
  <si>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</si>
  <si>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</si>
  <si>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</si>
  <si>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</si>
  <si>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</si>
  <si>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</si>
  <si>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</si>
  <si>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</si>
  <si>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</si>
  <si>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</si>
  <si>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</si>
  <si>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</si>
  <si>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</si>
  <si>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</si>
  <si>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</si>
  <si>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</si>
  <si>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</si>
  <si>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</si>
  <si>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</si>
  <si>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</si>
  <si>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</si>
  <si>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</si>
  <si>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</si>
  <si>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</si>
  <si>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</si>
  <si>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</si>
  <si>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</si>
  <si>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</si>
  <si>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</si>
  <si>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</si>
  <si>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</si>
  <si>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</si>
  <si>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</si>
  <si>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</si>
  <si>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</si>
  <si>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</si>
  <si>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</si>
  <si>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</si>
  <si>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</si>
  <si>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</si>
  <si>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</si>
  <si>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</si>
  <si>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</si>
  <si>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</si>
  <si>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</si>
  <si>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</si>
  <si>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</si>
  <si>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</si>
  <si>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</si>
  <si>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</si>
  <si>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</si>
  <si>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</si>
  <si>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</si>
  <si>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</si>
  <si>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</si>
  <si>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</si>
  <si>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</si>
  <si>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</si>
  <si>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</si>
  <si>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</si>
  <si>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</si>
  <si>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</si>
  <si>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</si>
  <si>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</si>
  <si>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</si>
  <si>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</si>
  <si>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</si>
  <si>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</si>
  <si>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</si>
  <si>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</si>
  <si>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</si>
  <si>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</si>
  <si>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</si>
  <si>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</si>
  <si>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</si>
  <si>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</si>
  <si>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</si>
  <si>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</si>
  <si>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</si>
  <si>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</si>
  <si>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</si>
  <si>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</si>
  <si>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</si>
  <si>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</si>
  <si>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</si>
  <si>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</si>
  <si>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</si>
  <si>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</si>
  <si>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</si>
  <si>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</si>
  <si>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</si>
  <si>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</si>
  <si>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</si>
  <si>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</si>
  <si>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</si>
  <si>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</si>
  <si>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</si>
  <si>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</si>
  <si>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</si>
  <si>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</si>
  <si>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</si>
  <si>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</si>
  <si>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</si>
  <si>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</si>
  <si>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</si>
  <si>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</si>
  <si>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</si>
  <si>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</si>
  <si>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</si>
  <si>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</si>
  <si>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</si>
  <si>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</si>
  <si>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</si>
  <si>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</si>
  <si>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</si>
  <si>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</si>
  <si>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</si>
  <si>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</si>
  <si>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</si>
  <si>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</si>
  <si>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</si>
  <si>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</si>
  <si>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</si>
  <si>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</si>
  <si>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</si>
  <si>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</si>
  <si>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</si>
  <si>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</si>
  <si>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</si>
  <si>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</si>
  <si>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</si>
  <si>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</si>
  <si>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</si>
  <si>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</si>
  <si>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</si>
  <si>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</si>
  <si>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</si>
  <si>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</si>
  <si>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</si>
  <si>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</si>
  <si>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</si>
  <si>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</si>
  <si>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</si>
  <si>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</si>
  <si>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</si>
  <si>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</si>
  <si>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</si>
  <si>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</si>
  <si>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</si>
  <si>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</si>
  <si>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</si>
  <si>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</si>
  <si>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</si>
  <si>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</si>
  <si>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</si>
  <si>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</si>
  <si>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</si>
  <si>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</si>
  <si>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</si>
  <si>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</si>
  <si>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</si>
  <si>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</si>
  <si>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</si>
  <si>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</si>
  <si>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</si>
  <si>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</si>
  <si>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</si>
  <si>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</si>
  <si>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</si>
  <si>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</si>
  <si>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</si>
  <si>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</si>
  <si>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</si>
  <si>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</si>
  <si>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</si>
  <si>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</si>
  <si>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</si>
  <si>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</si>
  <si>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</si>
  <si>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</si>
  <si>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</si>
  <si>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</si>
  <si>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</si>
  <si>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</si>
  <si>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</si>
  <si>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</si>
  <si>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</si>
  <si>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</si>
  <si>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</si>
  <si>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</si>
  <si>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</si>
  <si>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</si>
  <si>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</si>
  <si>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</si>
  <si>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</si>
  <si>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</si>
  <si>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</si>
  <si>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</si>
  <si>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</si>
  <si>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</si>
  <si>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</si>
  <si>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</si>
  <si>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</si>
  <si>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</si>
  <si>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</si>
  <si>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</si>
  <si>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</si>
  <si>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</si>
  <si>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</si>
  <si>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</si>
  <si>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</si>
  <si>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</si>
  <si>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</si>
  <si>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</si>
  <si>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</si>
  <si>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</si>
  <si>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</si>
  <si>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</si>
  <si>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</si>
  <si>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</si>
  <si>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</si>
  <si>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</si>
  <si>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</si>
  <si>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</si>
  <si>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</si>
  <si>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</si>
  <si>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</si>
  <si>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</si>
  <si>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</si>
  <si>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</si>
  <si>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</si>
  <si>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</si>
  <si>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</si>
  <si>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</si>
  <si>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</si>
  <si>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</si>
  <si>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</si>
  <si>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</si>
  <si>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</si>
  <si>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</si>
  <si>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</si>
  <si>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</si>
  <si>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</si>
  <si>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</si>
  <si>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</si>
  <si>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</si>
  <si>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</si>
  <si>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</si>
  <si>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</si>
  <si>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</si>
  <si>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</si>
  <si>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</si>
  <si>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</si>
  <si>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</si>
  <si>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</si>
  <si>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</si>
  <si>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</si>
  <si>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</si>
  <si>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</si>
  <si>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</si>
  <si>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</si>
  <si>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</si>
  <si>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</si>
  <si>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</si>
  <si>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</si>
  <si>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</si>
  <si>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</si>
  <si>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</si>
  <si>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</si>
  <si>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</si>
  <si>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</si>
  <si>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</si>
  <si>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</si>
  <si>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</si>
  <si>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</si>
  <si>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</si>
  <si>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</si>
  <si>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</si>
  <si>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</si>
  <si>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</si>
  <si>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</si>
  <si>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</si>
  <si>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</si>
  <si>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</si>
  <si>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</si>
  <si>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</si>
  <si>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</si>
  <si>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</si>
  <si>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</si>
  <si>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</si>
  <si>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</si>
  <si>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</si>
  <si>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</si>
  <si>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</si>
  <si>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</si>
  <si>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</si>
  <si>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</si>
  <si>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</si>
  <si>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</si>
  <si>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</si>
  <si>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</si>
  <si>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</si>
  <si>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</si>
  <si>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</si>
  <si>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</si>
  <si>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</si>
  <si>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</si>
  <si>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</si>
  <si>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</si>
  <si>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</si>
  <si>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</si>
  <si>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</si>
  <si>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</si>
  <si>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</si>
  <si>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</si>
  <si>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</si>
  <si>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</si>
  <si>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</si>
  <si>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</si>
  <si>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</si>
  <si>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</si>
  <si>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</si>
  <si>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</si>
  <si>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</si>
  <si>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</si>
  <si>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</si>
  <si>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</si>
  <si>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</si>
  <si>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</si>
  <si>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</si>
  <si>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</si>
  <si>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</si>
  <si>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</si>
  <si>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</si>
  <si>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</si>
  <si>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</si>
  <si>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</si>
  <si>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</si>
  <si>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</si>
  <si>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</si>
  <si>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</si>
  <si>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</si>
  <si>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</si>
  <si>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</si>
  <si>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</si>
  <si>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</si>
  <si>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</si>
  <si>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</si>
  <si>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</si>
  <si>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</si>
  <si>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</si>
  <si>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</si>
  <si>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</si>
  <si>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</si>
  <si>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</si>
  <si>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</si>
  <si>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</si>
  <si>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</si>
  <si>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</si>
  <si>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</si>
  <si>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</si>
  <si>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</si>
  <si>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</si>
  <si>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</si>
  <si>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</si>
  <si>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</si>
  <si>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</si>
  <si>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</si>
  <si>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</si>
  <si>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</si>
  <si>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</si>
  <si>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</si>
  <si>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</si>
  <si>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</si>
  <si>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</si>
  <si>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</si>
  <si>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</si>
  <si>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</si>
  <si>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</si>
  <si>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</si>
  <si>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</si>
  <si>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</si>
  <si>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</si>
  <si>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</si>
  <si>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</si>
  <si>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</si>
  <si>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</si>
  <si>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</si>
  <si>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</si>
  <si>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</si>
  <si>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</si>
  <si>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</si>
  <si>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</si>
  <si>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</si>
  <si>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</si>
  <si>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</si>
  <si>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</si>
  <si>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</si>
  <si>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</si>
  <si>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</si>
  <si>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</si>
  <si>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</si>
  <si>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</si>
  <si>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</si>
  <si>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</si>
  <si>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</si>
  <si>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</si>
  <si>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</si>
  <si>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</si>
  <si>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</si>
  <si>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</si>
  <si>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</si>
  <si>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</si>
  <si>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</si>
  <si>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</si>
  <si>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</si>
  <si>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</si>
  <si>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</si>
  <si>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</si>
  <si>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</si>
  <si>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</si>
  <si>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</si>
  <si>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</si>
  <si>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</si>
  <si>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</si>
  <si>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</si>
  <si>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</si>
  <si>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</si>
  <si>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</si>
  <si>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</si>
  <si>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</si>
  <si>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</si>
  <si>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</si>
  <si>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</si>
  <si>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</si>
  <si>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</si>
  <si>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</si>
  <si>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</si>
  <si>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</si>
  <si>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</si>
  <si>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</si>
  <si>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</si>
  <si>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</si>
  <si>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</si>
  <si>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</si>
  <si>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</si>
  <si>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</si>
  <si>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</si>
  <si>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</si>
  <si>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</si>
  <si>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</si>
  <si>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</si>
  <si>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</si>
  <si>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</si>
  <si>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</si>
  <si>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</si>
  <si>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</si>
  <si>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</si>
  <si>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</si>
  <si>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</si>
  <si>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</si>
  <si>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</si>
  <si>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</si>
  <si>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</si>
  <si>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</si>
  <si>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</si>
  <si>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</si>
  <si>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</si>
  <si>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</si>
  <si>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</si>
  <si>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</si>
  <si>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</si>
  <si>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</si>
  <si>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</si>
  <si>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</si>
  <si>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</si>
  <si>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</si>
  <si>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</si>
  <si>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</si>
  <si>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</si>
  <si>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</si>
  <si>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</si>
  <si>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</si>
  <si>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</si>
  <si>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</si>
  <si>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</si>
  <si>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</si>
  <si>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</si>
  <si>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</si>
  <si>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</si>
  <si>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</si>
  <si>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</si>
  <si>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</si>
  <si>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</si>
  <si>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</si>
  <si>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</si>
  <si>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</si>
  <si>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</si>
  <si>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</si>
  <si>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</si>
  <si>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</si>
  <si>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</si>
  <si>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</si>
  <si>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</si>
  <si>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</si>
  <si>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</si>
  <si>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</si>
  <si>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</si>
  <si>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</si>
  <si>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</si>
  <si>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</si>
  <si>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</si>
  <si>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</si>
  <si>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</si>
  <si>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</si>
  <si>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</si>
  <si>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</si>
  <si>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</si>
  <si>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</si>
  <si>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</si>
  <si>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</si>
  <si>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</si>
  <si>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</si>
  <si>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</si>
  <si>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</si>
  <si>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</si>
  <si>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</si>
  <si>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</si>
  <si>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</si>
  <si>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</si>
  <si>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</si>
  <si>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</si>
  <si>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</si>
  <si>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</si>
  <si>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</si>
  <si>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</si>
  <si>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</si>
  <si>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</si>
  <si>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</si>
  <si>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</si>
  <si>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</si>
  <si>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</si>
  <si>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</si>
  <si>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</si>
  <si>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</si>
  <si>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</si>
  <si>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</si>
  <si>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</si>
  <si>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</si>
  <si>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</si>
  <si>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</si>
  <si>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</si>
  <si>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</si>
  <si>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</si>
  <si>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</si>
  <si>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</si>
  <si>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</si>
  <si>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</si>
  <si>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</si>
  <si>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</si>
  <si>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</si>
  <si>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</si>
  <si>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</si>
  <si>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</si>
  <si>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</si>
  <si>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</si>
  <si>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</si>
  <si>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</si>
  <si>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</si>
  <si>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</si>
  <si>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</si>
  <si>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</si>
  <si>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</si>
  <si>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</si>
  <si>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</si>
  <si>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</si>
  <si>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</si>
  <si>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</si>
  <si>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</si>
  <si>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</si>
  <si>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</si>
  <si>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</si>
  <si>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</si>
  <si>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</si>
  <si>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</si>
  <si>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</si>
  <si>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</si>
  <si>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</si>
  <si>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</si>
  <si>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</si>
  <si>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</si>
  <si>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</si>
  <si>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</si>
  <si>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</si>
  <si>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</si>
  <si>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</si>
  <si>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</si>
  <si>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</si>
  <si>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</si>
  <si>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</si>
  <si>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</si>
  <si>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</si>
  <si>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</si>
  <si>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</si>
  <si>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</si>
  <si>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</si>
  <si>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</si>
  <si>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</si>
  <si>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</si>
  <si>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</si>
  <si>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</si>
  <si>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</si>
  <si>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</si>
  <si>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</si>
  <si>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</si>
  <si>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</si>
  <si>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</si>
  <si>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</si>
  <si>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</si>
  <si>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</si>
  <si>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</si>
  <si>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</si>
  <si>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</si>
  <si>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</si>
  <si>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</si>
  <si>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</si>
  <si>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</si>
  <si>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</si>
  <si>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</si>
  <si>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</si>
  <si>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</si>
  <si>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</si>
  <si>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</si>
  <si>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</si>
  <si>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</si>
  <si>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</si>
  <si>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</si>
  <si>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</si>
  <si>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</si>
  <si>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</si>
  <si>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</si>
  <si>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</si>
  <si>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</si>
  <si>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</si>
  <si>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</si>
  <si>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</si>
  <si>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</si>
  <si>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</si>
  <si>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</si>
  <si>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</si>
  <si>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</si>
  <si>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</si>
  <si>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</si>
  <si>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</si>
  <si>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</si>
  <si>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</si>
  <si>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</si>
  <si>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</si>
  <si>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</si>
  <si>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</si>
  <si>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</si>
  <si>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</si>
  <si>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</si>
  <si>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</si>
  <si>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</si>
  <si>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</si>
  <si>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</si>
  <si>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</si>
  <si>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</si>
  <si>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</si>
  <si>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</si>
  <si>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</si>
  <si>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</si>
  <si>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</si>
  <si>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</si>
  <si>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</si>
  <si>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</si>
  <si>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</si>
  <si>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</si>
  <si>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</si>
  <si>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</si>
  <si>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</si>
  <si>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</si>
  <si>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</si>
  <si>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</si>
  <si>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</si>
  <si>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</si>
  <si>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</si>
  <si>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</si>
  <si>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</si>
  <si>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</si>
  <si>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</si>
  <si>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</si>
  <si>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</si>
  <si>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</si>
  <si>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</si>
  <si>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</si>
  <si>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</si>
  <si>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</si>
  <si>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</si>
  <si>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</si>
  <si>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</si>
  <si>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</si>
  <si>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</si>
  <si>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</si>
  <si>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</si>
  <si>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</si>
  <si>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</si>
  <si>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</si>
  <si>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</si>
  <si>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</si>
  <si>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</si>
  <si>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</si>
  <si>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</si>
  <si>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</si>
  <si>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</si>
  <si>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</si>
  <si>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</si>
  <si>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</si>
  <si>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</si>
  <si>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</si>
  <si>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</si>
  <si>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</si>
  <si>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</si>
  <si>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</si>
  <si>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</si>
  <si>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</si>
  <si>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</si>
  <si>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</si>
  <si>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</si>
  <si>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</si>
  <si>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</si>
  <si>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</si>
  <si>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</si>
  <si>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</si>
  <si>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</si>
  <si>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</si>
  <si>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</si>
  <si>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</si>
  <si>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</si>
  <si>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</si>
  <si>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</si>
  <si>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</si>
  <si>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</si>
  <si>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</si>
  <si>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</si>
  <si>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</si>
  <si>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</si>
  <si>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</si>
  <si>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</si>
  <si>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</si>
  <si>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</si>
  <si>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</si>
  <si>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</si>
  <si>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</si>
  <si>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</si>
  <si>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</si>
  <si>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</si>
  <si>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</si>
  <si>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</si>
  <si>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</si>
  <si>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</si>
  <si>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</si>
  <si>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</si>
  <si>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</si>
  <si>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</si>
  <si>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</si>
  <si>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</si>
  <si>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</si>
  <si>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</si>
  <si>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</si>
  <si>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</si>
  <si>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</si>
  <si>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</si>
  <si>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</si>
  <si>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</si>
  <si>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</si>
  <si>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</si>
  <si>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</si>
  <si>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</si>
  <si>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</si>
  <si>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</si>
  <si>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</si>
  <si>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</si>
  <si>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</si>
  <si>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</si>
  <si>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</si>
  <si>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</si>
  <si>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</si>
  <si>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</si>
  <si>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</si>
  <si>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</si>
  <si>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</si>
  <si>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</si>
  <si>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</si>
  <si>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</si>
  <si>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</si>
  <si>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</si>
  <si>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</si>
  <si>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</si>
  <si>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</si>
  <si>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</si>
  <si>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</si>
  <si>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</si>
  <si>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</si>
  <si>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</si>
  <si>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</si>
  <si>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</si>
  <si>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</si>
  <si>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</si>
  <si>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</si>
  <si>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</si>
  <si>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</si>
  <si>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</si>
  <si>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</si>
  <si>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</si>
  <si>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</si>
  <si>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</si>
  <si>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</si>
  <si>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</si>
  <si>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</si>
  <si>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</si>
  <si>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</si>
  <si>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</si>
  <si>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</si>
  <si>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</si>
  <si>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</si>
  <si>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</si>
  <si>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</si>
  <si>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</si>
  <si>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</si>
  <si>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</si>
  <si>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</si>
  <si>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</si>
  <si>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</si>
  <si>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</si>
  <si>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</si>
  <si>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</si>
  <si>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</si>
  <si>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</si>
  <si>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</si>
  <si>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</si>
  <si>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</si>
  <si>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</si>
  <si>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</si>
  <si>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</si>
  <si>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</si>
  <si>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</si>
  <si>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</si>
  <si>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</si>
  <si>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</si>
  <si>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</si>
  <si>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</si>
  <si>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</si>
  <si>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</si>
  <si>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</si>
  <si>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</si>
  <si>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</si>
  <si>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</si>
  <si>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</si>
  <si>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</si>
  <si>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</si>
  <si>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</si>
  <si>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</si>
  <si>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</si>
  <si>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</si>
  <si>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</si>
  <si>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</si>
  <si>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</si>
  <si>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</si>
  <si>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</si>
  <si>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</si>
  <si>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</si>
  <si>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</si>
  <si>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</si>
  <si>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</si>
  <si>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</si>
  <si>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</si>
  <si>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</si>
  <si>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</si>
  <si>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</si>
  <si>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</si>
  <si>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</si>
  <si>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</si>
  <si>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</si>
  <si>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</si>
  <si>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</si>
  <si>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</si>
  <si>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</si>
  <si>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</si>
  <si>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</si>
  <si>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</si>
  <si>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</si>
  <si>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</si>
  <si>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</si>
  <si>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</si>
  <si>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</si>
  <si>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</si>
  <si>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</si>
  <si>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</si>
  <si>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</si>
  <si>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</si>
  <si>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</si>
  <si>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</si>
  <si>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</si>
  <si>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</si>
  <si>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</si>
  <si>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</si>
  <si>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</si>
  <si>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</si>
  <si>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</si>
  <si>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</si>
  <si>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</si>
  <si>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</si>
  <si>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</si>
  <si>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</si>
  <si>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</si>
  <si>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</si>
  <si>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</si>
  <si>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</si>
  <si>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</si>
  <si>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</si>
  <si>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</si>
  <si>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</si>
  <si>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</si>
  <si>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</si>
  <si>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</si>
  <si>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</si>
  <si>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</si>
  <si>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</si>
  <si>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</si>
  <si>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</si>
  <si>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</si>
  <si>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</si>
  <si>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</si>
  <si>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</si>
  <si>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</si>
  <si>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</si>
  <si>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</si>
  <si>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</si>
  <si>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</si>
  <si>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</si>
  <si>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</si>
  <si>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</si>
  <si>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</si>
  <si>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</si>
  <si>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</si>
  <si>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</si>
  <si>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</si>
  <si>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</si>
  <si>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</si>
  <si>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</si>
  <si>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</si>
  <si>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</si>
  <si>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</si>
  <si>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</si>
  <si>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</si>
  <si>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</si>
  <si>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</si>
  <si>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</si>
  <si>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</si>
  <si>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</si>
  <si>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</si>
  <si>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</si>
  <si>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</si>
  <si>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</si>
  <si>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</si>
  <si>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</si>
  <si>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</si>
  <si>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</si>
  <si>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</si>
  <si>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</si>
  <si>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</si>
  <si>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</si>
  <si>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</si>
  <si>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</si>
  <si>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</si>
  <si>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</si>
  <si>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</si>
  <si>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</si>
  <si>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</si>
  <si>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</si>
  <si>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</si>
  <si>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</si>
  <si>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</si>
  <si>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</si>
  <si>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</si>
  <si>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</si>
  <si>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</si>
  <si>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</si>
  <si>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</si>
  <si>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</si>
  <si>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</si>
  <si>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</si>
  <si>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</si>
  <si>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</si>
  <si>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</si>
  <si>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</si>
  <si>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</si>
  <si>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</si>
  <si>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</si>
  <si>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</si>
  <si>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</si>
  <si>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</si>
  <si>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</si>
  <si>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</si>
  <si>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</si>
  <si>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</si>
  <si>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</si>
  <si>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</si>
  <si>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</si>
  <si>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</si>
  <si>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</si>
  <si>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</si>
  <si>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</si>
  <si>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</si>
  <si>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</si>
  <si>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</si>
  <si>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</si>
  <si>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</si>
  <si>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</si>
  <si>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</si>
  <si>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</si>
  <si>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</si>
  <si>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</si>
  <si>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</si>
  <si>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</si>
  <si>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</si>
  <si>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</si>
  <si>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</si>
  <si>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</si>
  <si>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</si>
  <si>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</si>
  <si>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</si>
  <si>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</si>
  <si>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</si>
  <si>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</si>
  <si>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</si>
  <si>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</si>
  <si>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</si>
  <si>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</si>
  <si>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</si>
  <si>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</si>
  <si>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</si>
  <si>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</si>
  <si>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</si>
  <si>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</si>
  <si>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</si>
  <si>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</si>
  <si>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</si>
  <si>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</si>
  <si>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</si>
  <si>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</si>
  <si>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</si>
  <si>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</si>
  <si>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</si>
  <si>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</si>
  <si>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</si>
  <si>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</si>
  <si>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</si>
  <si>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</si>
  <si>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</si>
  <si>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</si>
  <si>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</si>
  <si>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</si>
  <si>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</si>
  <si>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</si>
  <si>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</si>
  <si>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</si>
  <si>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</si>
  <si>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</si>
  <si>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</si>
  <si>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</si>
  <si>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</si>
  <si>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</si>
  <si>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</si>
  <si>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</si>
  <si>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</si>
  <si>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</si>
  <si>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</si>
  <si>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</si>
  <si>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</si>
  <si>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</si>
  <si>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</si>
  <si>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</si>
  <si>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</si>
  <si>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</si>
  <si>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</si>
  <si>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</si>
  <si>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</si>
  <si>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</si>
  <si>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</si>
  <si>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</si>
  <si>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</si>
  <si>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</si>
  <si>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</si>
  <si>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</si>
  <si>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</si>
  <si>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</si>
  <si>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</si>
  <si>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</si>
  <si>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</si>
  <si>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</si>
  <si>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</si>
  <si>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</si>
  <si>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</si>
  <si>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</si>
  <si>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</si>
  <si>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</si>
  <si>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</si>
  <si>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</si>
  <si>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</si>
  <si>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</si>
  <si>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</si>
  <si>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</si>
  <si>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</si>
  <si>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</si>
  <si>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</si>
  <si>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</si>
  <si>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</si>
  <si>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</si>
  <si>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</si>
  <si>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</si>
  <si>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</si>
  <si>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</si>
  <si>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</si>
  <si>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</si>
  <si>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</si>
  <si>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</si>
  <si>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</si>
  <si>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</si>
  <si>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</si>
  <si>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</si>
  <si>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</si>
  <si>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</si>
  <si>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</si>
  <si>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</si>
  <si>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</si>
  <si>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</si>
  <si>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</si>
  <si>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</si>
  <si>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</si>
  <si>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</si>
  <si>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</si>
  <si>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</si>
  <si>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</si>
  <si>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</si>
  <si>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</si>
  <si>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</si>
  <si>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</si>
  <si>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</si>
  <si>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</si>
  <si>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</si>
  <si>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</si>
  <si>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</si>
  <si>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</si>
  <si>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</si>
  <si>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</si>
  <si>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</si>
  <si>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</si>
  <si>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</si>
  <si>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</si>
  <si>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</si>
  <si>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</si>
  <si>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</si>
  <si>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</si>
  <si>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</si>
  <si>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</si>
  <si>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</si>
  <si>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</si>
  <si>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</si>
  <si>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</si>
  <si>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</si>
  <si>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</si>
  <si>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</si>
  <si>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</si>
  <si>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</si>
  <si>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</si>
  <si>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</si>
  <si>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</si>
  <si>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</si>
  <si>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</si>
  <si>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</si>
  <si>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</si>
  <si>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</si>
  <si>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</si>
  <si>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</si>
  <si>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</si>
  <si>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</si>
  <si>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</si>
  <si>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</si>
  <si>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</si>
  <si>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</si>
  <si>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</si>
  <si>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</si>
  <si>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</si>
  <si>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</si>
  <si>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</si>
  <si>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</si>
  <si>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</si>
  <si>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</si>
  <si>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</si>
  <si>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</si>
  <si>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</si>
  <si>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</si>
  <si>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</si>
  <si>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</si>
  <si>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</si>
  <si>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</si>
  <si>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</si>
  <si>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</si>
  <si>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</si>
  <si>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</si>
  <si>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</si>
  <si>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</si>
  <si>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</si>
  <si>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</si>
  <si>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</si>
  <si>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</si>
  <si>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</si>
  <si>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</si>
  <si>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</si>
  <si>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</si>
  <si>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</si>
  <si>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</si>
  <si>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</si>
  <si>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</si>
  <si>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</si>
  <si>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</si>
  <si>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</si>
  <si>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</si>
  <si>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</si>
  <si>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</si>
  <si>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</si>
  <si>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</si>
  <si>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</si>
  <si>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</si>
  <si>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</si>
  <si>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</si>
  <si>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</si>
  <si>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</si>
  <si>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</si>
  <si>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</si>
  <si>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</si>
  <si>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</si>
  <si>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</si>
  <si>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</si>
  <si>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</si>
  <si>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</si>
  <si>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</si>
  <si>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</si>
  <si>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</si>
  <si>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</si>
  <si>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</si>
  <si>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</si>
  <si>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</si>
  <si>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</si>
  <si>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</si>
  <si>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</si>
  <si>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</si>
  <si>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</si>
  <si>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</si>
  <si>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</si>
  <si>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</si>
  <si>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</si>
  <si>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</si>
  <si>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</si>
  <si>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</si>
  <si>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</si>
  <si>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</si>
  <si>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</si>
  <si>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</si>
  <si>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</si>
  <si>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</si>
  <si>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</si>
  <si>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</si>
  <si>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</si>
  <si>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</si>
  <si>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</si>
  <si>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</si>
  <si>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</si>
  <si>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</si>
  <si>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</si>
  <si>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</si>
  <si>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</si>
  <si>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</si>
  <si>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</si>
  <si>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</si>
  <si>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</si>
  <si>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</si>
  <si>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</si>
  <si>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</si>
  <si>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</si>
  <si>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</si>
  <si>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</si>
  <si>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</si>
  <si>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</si>
  <si>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</si>
  <si>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</si>
  <si>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</si>
  <si>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</si>
  <si>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</si>
  <si>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</si>
  <si>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</si>
  <si>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</si>
  <si>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</si>
  <si>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</si>
  <si>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</si>
  <si>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</si>
  <si>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</si>
  <si>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</si>
  <si>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</si>
  <si>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</si>
  <si>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</si>
  <si>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</si>
  <si>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</si>
  <si>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</si>
  <si>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</si>
  <si>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</si>
  <si>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</si>
  <si>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</si>
  <si>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</si>
  <si>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</si>
  <si>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</si>
  <si>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</si>
  <si>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</si>
  <si>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</si>
  <si>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</si>
  <si>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</si>
  <si>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</si>
  <si>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</si>
  <si>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</si>
  <si>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</si>
  <si>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</si>
  <si>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</si>
  <si>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</si>
  <si>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</si>
  <si>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</si>
  <si>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</si>
  <si>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</si>
  <si>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</si>
  <si>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</si>
  <si>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</si>
  <si>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</si>
  <si>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</si>
  <si>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</si>
  <si>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</si>
  <si>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</si>
  <si>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</si>
  <si>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</si>
  <si>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</si>
  <si>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</si>
  <si>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</si>
  <si>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</si>
  <si>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</si>
  <si>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</si>
  <si>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</si>
  <si>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</si>
  <si>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</si>
  <si>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</si>
  <si>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</si>
  <si>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</si>
  <si>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</si>
  <si>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</si>
  <si>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</si>
  <si>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</si>
  <si>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</si>
  <si>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</si>
  <si>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</si>
  <si>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</si>
  <si>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</si>
  <si>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</si>
  <si>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</si>
  <si>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</si>
  <si>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</si>
  <si>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</si>
  <si>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</si>
  <si>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</si>
  <si>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</si>
  <si>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</si>
  <si>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</si>
  <si>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</si>
  <si>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</si>
  <si>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</si>
  <si>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</si>
  <si>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</si>
  <si>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</si>
  <si>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</si>
  <si>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</si>
  <si>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</si>
  <si>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</si>
  <si>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</si>
  <si>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</si>
  <si>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</si>
  <si>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</si>
  <si>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</si>
  <si>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</si>
  <si>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</si>
  <si>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</si>
  <si>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</si>
  <si>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</si>
  <si>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</si>
  <si>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</si>
  <si>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</si>
  <si>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</si>
  <si>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</si>
  <si>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</si>
  <si>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</si>
  <si>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</si>
  <si>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</si>
  <si>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</si>
  <si>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</si>
  <si>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</si>
  <si>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</si>
  <si>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</si>
  <si>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</si>
  <si>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</si>
  <si>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</si>
  <si>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</si>
  <si>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</si>
  <si>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</si>
  <si>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</si>
  <si>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</si>
  <si>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</si>
  <si>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</si>
  <si>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</si>
  <si>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</si>
  <si>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</si>
  <si>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</si>
  <si>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</si>
  <si>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</si>
  <si>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</si>
  <si>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</si>
  <si>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</si>
  <si>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</si>
  <si>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</si>
  <si>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</si>
  <si>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</si>
  <si>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</si>
  <si>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</si>
  <si>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</si>
  <si>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</si>
  <si>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</si>
  <si>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</si>
  <si>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</si>
  <si>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</si>
  <si>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</si>
  <si>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</si>
  <si>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</si>
  <si>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</si>
  <si>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</si>
  <si>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</si>
  <si>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</si>
  <si>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</si>
  <si>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</si>
  <si>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</si>
  <si>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</si>
  <si>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</si>
  <si>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</si>
  <si>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</si>
  <si>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</si>
  <si>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</si>
  <si>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</si>
  <si>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</si>
  <si>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</si>
  <si>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</si>
  <si>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</si>
  <si>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</si>
  <si>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</si>
  <si>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</si>
  <si>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</si>
  <si>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</si>
  <si>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</si>
  <si>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</si>
  <si>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</si>
  <si>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</si>
  <si>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</si>
  <si>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</si>
  <si>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</si>
  <si>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</si>
  <si>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</si>
  <si>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</si>
  <si>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</si>
  <si>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</si>
  <si>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</si>
  <si>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</si>
  <si>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</si>
  <si>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</si>
  <si>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</si>
  <si>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</si>
  <si>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</si>
  <si>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</si>
  <si>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</si>
  <si>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</si>
  <si>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</si>
  <si>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</si>
  <si>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</si>
  <si>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</si>
  <si>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</si>
  <si>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</si>
  <si>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</si>
  <si>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</si>
  <si>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</si>
  <si>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</si>
  <si>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</si>
  <si>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</si>
  <si>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</si>
  <si>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</si>
  <si>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</si>
  <si>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</si>
  <si>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</si>
  <si>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</si>
  <si>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</si>
  <si>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</si>
  <si>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</si>
  <si>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</si>
  <si>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</si>
  <si>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</si>
  <si>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</si>
  <si>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</si>
  <si>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</si>
  <si>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</si>
  <si>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</si>
  <si>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</si>
  <si>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</si>
  <si>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</si>
  <si>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</si>
  <si>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</si>
  <si>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</si>
  <si>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</si>
  <si>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</si>
  <si>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</si>
  <si>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</si>
  <si>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</si>
  <si>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</si>
  <si>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</si>
  <si>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</si>
  <si>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</si>
  <si>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</si>
  <si>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</si>
  <si>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</si>
  <si>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</si>
  <si>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</si>
  <si>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</si>
  <si>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</si>
  <si>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</si>
  <si>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</si>
  <si>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</si>
  <si>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</si>
  <si>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</si>
  <si>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</si>
  <si>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</si>
  <si>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</si>
  <si>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</si>
  <si>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</si>
  <si>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</si>
  <si>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</si>
  <si>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</si>
  <si>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</si>
  <si>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</si>
  <si>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</si>
  <si>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</si>
  <si>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</si>
  <si>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</si>
  <si>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</si>
  <si>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</si>
  <si>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</si>
  <si>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</si>
  <si>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</si>
  <si>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</si>
  <si>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</si>
  <si>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</si>
  <si>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</si>
  <si>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</si>
  <si>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</si>
  <si>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</si>
  <si>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</si>
  <si>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</si>
  <si>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</si>
  <si>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</si>
  <si>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</si>
  <si>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</si>
  <si>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</si>
  <si>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</si>
  <si>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</si>
  <si>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</si>
  <si>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</si>
  <si>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</si>
  <si>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</si>
  <si>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</si>
  <si>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</si>
  <si>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</si>
  <si>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</si>
  <si>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</si>
  <si>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</si>
  <si>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</si>
  <si>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</si>
  <si>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</si>
  <si>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</si>
  <si>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</si>
  <si>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</si>
  <si>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</si>
  <si>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</si>
  <si>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</si>
  <si>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</si>
  <si>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</si>
  <si>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</si>
  <si>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</si>
  <si>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</si>
  <si>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</si>
  <si>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</si>
  <si>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</si>
  <si>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</si>
  <si>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</si>
  <si>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</si>
  <si>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</si>
  <si>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</si>
  <si>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</si>
  <si>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</si>
  <si>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</si>
  <si>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</si>
  <si>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</si>
  <si>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</si>
  <si>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</si>
  <si>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</si>
  <si>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</si>
  <si>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</si>
  <si>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</si>
  <si>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</si>
  <si>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</si>
  <si>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</si>
  <si>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</si>
  <si>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</si>
  <si>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</si>
  <si>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</si>
  <si>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</si>
  <si>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</si>
  <si>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</si>
  <si>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</si>
  <si>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</si>
  <si>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</si>
  <si>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</si>
  <si>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</si>
  <si>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</si>
  <si>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</si>
  <si>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</si>
  <si>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</si>
  <si>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</si>
  <si>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</si>
  <si>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</si>
  <si>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</si>
  <si>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</si>
  <si>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</si>
  <si>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</si>
  <si>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</si>
  <si>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</si>
  <si>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</si>
  <si>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</si>
  <si>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</si>
  <si>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</si>
  <si>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</si>
  <si>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</si>
  <si>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</si>
  <si>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</si>
  <si>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</si>
  <si>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</si>
  <si>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</si>
  <si>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</si>
  <si>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</si>
  <si>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</si>
  <si>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</si>
  <si>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</si>
  <si>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</si>
  <si>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</si>
  <si>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</si>
  <si>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</si>
  <si>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</si>
  <si>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</si>
  <si>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</si>
  <si>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</si>
  <si>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</si>
  <si>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</si>
  <si>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</si>
  <si>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</si>
  <si>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</si>
  <si>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</si>
  <si>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</si>
  <si>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</si>
  <si>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</si>
  <si>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</si>
  <si>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</si>
  <si>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</si>
  <si>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</si>
  <si>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</si>
  <si>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</si>
  <si>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</si>
  <si>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</si>
  <si>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</si>
  <si>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</si>
  <si>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</si>
  <si>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</si>
  <si>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</si>
  <si>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</si>
  <si>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</si>
  <si>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</si>
  <si>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</si>
  <si>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</si>
  <si>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</si>
  <si>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</si>
  <si>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</si>
  <si>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</si>
  <si>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</si>
  <si>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</si>
  <si>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</si>
  <si>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</si>
  <si>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</si>
  <si>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</si>
  <si>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</si>
  <si>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</si>
  <si>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</si>
  <si>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</si>
  <si>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</si>
  <si>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</si>
  <si>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</si>
  <si>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</si>
  <si>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</si>
  <si>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</si>
  <si>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</si>
  <si>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</si>
  <si>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</si>
  <si>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</si>
  <si>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</si>
  <si>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</si>
  <si>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</si>
  <si>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</si>
  <si>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</si>
  <si>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</si>
  <si>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</si>
  <si>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</si>
  <si>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</si>
  <si>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</si>
  <si>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</si>
  <si>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</si>
  <si>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</si>
  <si>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</si>
  <si>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</si>
  <si>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</si>
  <si>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</si>
  <si>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</si>
  <si>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</si>
  <si>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</si>
  <si>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</si>
  <si>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</si>
  <si>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</si>
  <si>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</si>
  <si>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</si>
  <si>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</si>
  <si>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</si>
  <si>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</si>
  <si>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</si>
  <si>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</si>
  <si>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</si>
  <si>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</si>
  <si>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</si>
  <si>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</si>
  <si>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</si>
  <si>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</si>
  <si>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</si>
  <si>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</si>
  <si>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</si>
  <si>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</si>
  <si>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</si>
  <si>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</si>
  <si>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</si>
  <si>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</si>
  <si>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</si>
  <si>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</si>
  <si>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</si>
  <si>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</si>
  <si>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</si>
  <si>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</si>
  <si>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</si>
  <si>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</si>
  <si>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</si>
  <si>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</si>
  <si>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</si>
  <si>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</si>
  <si>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</si>
  <si>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</si>
  <si>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</si>
  <si>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</si>
  <si>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</si>
  <si>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</si>
  <si>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</si>
  <si>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</si>
  <si>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</si>
  <si>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</si>
  <si>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</si>
  <si>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</si>
  <si>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</si>
  <si>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</si>
  <si>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</si>
  <si>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</si>
  <si>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</si>
  <si>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</si>
  <si>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</si>
  <si>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</si>
  <si>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</si>
  <si>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</si>
  <si>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</si>
  <si>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</si>
  <si>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</si>
  <si>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</si>
  <si>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</si>
  <si>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</si>
  <si>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</si>
  <si>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</si>
  <si>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</si>
  <si>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</si>
  <si>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</si>
  <si>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</si>
  <si>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</si>
  <si>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</si>
  <si>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</si>
  <si>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</si>
  <si>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</si>
  <si>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</si>
  <si>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</si>
  <si>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</si>
  <si>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</si>
  <si>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</si>
  <si>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</si>
  <si>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</si>
  <si>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</si>
  <si>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</si>
  <si>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</si>
  <si>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</si>
  <si>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</si>
  <si>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</si>
  <si>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</si>
  <si>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</si>
  <si>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</si>
  <si>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</si>
  <si>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</si>
  <si>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</si>
  <si>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</si>
  <si>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</si>
  <si>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</si>
  <si>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</si>
  <si>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</si>
  <si>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</si>
  <si>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</si>
  <si>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</si>
  <si>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</si>
  <si>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</si>
  <si>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</si>
  <si>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</si>
  <si>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</si>
  <si>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</si>
  <si>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</si>
  <si>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</si>
  <si>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</si>
  <si>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</si>
  <si>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</si>
  <si>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</si>
  <si>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</si>
  <si>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</si>
  <si>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</si>
  <si>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</si>
  <si>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</si>
  <si>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</si>
  <si>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</si>
  <si>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</si>
  <si>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</si>
  <si>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</si>
  <si>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</si>
  <si>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</si>
  <si>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</si>
  <si>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</si>
  <si>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</si>
  <si>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</si>
  <si>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</si>
  <si>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</si>
  <si>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</si>
  <si>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</si>
  <si>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</si>
  <si>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</si>
  <si>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</si>
  <si>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</si>
  <si>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</si>
  <si>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</si>
  <si>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</si>
  <si>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</si>
  <si>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</si>
  <si>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</si>
  <si>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</si>
  <si>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</si>
  <si>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</si>
  <si>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</si>
  <si>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</si>
  <si>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</si>
  <si>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</si>
  <si>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</si>
  <si>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</si>
  <si>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</si>
  <si>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</si>
  <si>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</si>
  <si>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</si>
  <si>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</si>
  <si>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</si>
  <si>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</si>
  <si>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</si>
  <si>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</si>
  <si>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</si>
  <si>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</si>
  <si>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</si>
  <si>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</si>
  <si>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</si>
  <si>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</si>
  <si>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</si>
  <si>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</si>
  <si>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</si>
  <si>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</si>
  <si>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</si>
  <si>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</si>
  <si>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</si>
  <si>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</si>
  <si>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</si>
  <si>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</si>
  <si>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</si>
  <si>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</si>
  <si>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</si>
  <si>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</si>
  <si>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</si>
  <si>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</si>
  <si>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</si>
  <si>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</si>
  <si>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</si>
  <si>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</si>
  <si>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</si>
  <si>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</si>
  <si>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</si>
  <si>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</si>
  <si>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</si>
  <si>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</si>
  <si>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</si>
  <si>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</si>
  <si>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</si>
  <si>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</si>
  <si>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</si>
  <si>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</si>
  <si>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</si>
  <si>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</si>
  <si>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</si>
  <si>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</si>
  <si>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</si>
  <si>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</si>
  <si>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</si>
  <si>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</si>
  <si>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</si>
  <si>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</si>
  <si>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</si>
  <si>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</si>
  <si>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</si>
  <si>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</si>
  <si>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</si>
  <si>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</si>
  <si>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</si>
  <si>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</si>
  <si>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</si>
  <si>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</si>
  <si>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</si>
  <si>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</si>
  <si>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</si>
  <si>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</si>
  <si>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</si>
  <si>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</si>
  <si>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</si>
  <si>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</si>
  <si>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</si>
  <si>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</si>
  <si>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</si>
  <si>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</si>
  <si>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</si>
  <si>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</si>
  <si>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</si>
  <si>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</si>
  <si>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</si>
  <si>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</si>
  <si>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</si>
  <si>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</si>
  <si>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</si>
  <si>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</si>
  <si>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</si>
  <si>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</si>
  <si>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</si>
  <si>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</si>
  <si>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</si>
  <si>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</si>
  <si>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</si>
  <si>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</si>
  <si>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</si>
  <si>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</si>
  <si>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</si>
  <si>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</si>
  <si>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</si>
  <si>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</si>
  <si>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</si>
  <si>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</si>
  <si>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</si>
  <si>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</si>
  <si>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</si>
  <si>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</si>
  <si>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</si>
  <si>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</si>
  <si>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</si>
  <si>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</si>
  <si>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</si>
  <si>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</si>
  <si>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</si>
  <si>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</si>
  <si>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</si>
  <si>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</si>
  <si>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</si>
  <si>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</si>
  <si>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</si>
  <si>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</si>
  <si>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</si>
  <si>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</si>
  <si>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</si>
  <si>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</si>
  <si>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</si>
  <si>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</si>
  <si>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</si>
  <si>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</si>
  <si>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</si>
  <si>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</si>
  <si>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</si>
  <si>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</si>
  <si>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</si>
  <si>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</si>
  <si>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</si>
  <si>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</si>
  <si>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</si>
  <si>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</si>
  <si>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</si>
  <si>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</si>
  <si>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</si>
  <si>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</si>
  <si>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</si>
  <si>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</si>
  <si>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</si>
  <si>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</si>
  <si>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</si>
  <si>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</si>
  <si>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</si>
  <si>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</si>
  <si>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</si>
  <si>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</si>
  <si>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</si>
  <si>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</si>
  <si>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</si>
  <si>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</si>
  <si>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</si>
  <si>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</si>
  <si>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</si>
  <si>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</si>
  <si>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</si>
  <si>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</si>
  <si>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</si>
  <si>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</si>
  <si>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</si>
  <si>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</si>
  <si>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</si>
  <si>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</si>
  <si>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</si>
  <si>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</si>
  <si>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</si>
  <si>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</si>
  <si>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</si>
  <si>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</si>
  <si>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</si>
  <si>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</si>
  <si>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</si>
  <si>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</si>
  <si>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</si>
  <si>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</si>
  <si>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</si>
  <si>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</si>
  <si>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</si>
  <si>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</si>
  <si>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</si>
  <si>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</si>
  <si>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</si>
  <si>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</si>
  <si>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</si>
  <si>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</si>
  <si>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</si>
  <si>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</si>
  <si>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</si>
  <si>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</si>
  <si>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</si>
  <si>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</si>
  <si>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</si>
  <si>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</si>
  <si>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</si>
  <si>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</si>
  <si>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</si>
  <si>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</si>
  <si>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</si>
  <si>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</si>
  <si>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</si>
  <si>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</si>
  <si>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</si>
  <si>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</si>
  <si>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</si>
  <si>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</si>
  <si>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</si>
  <si>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</si>
  <si>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</si>
  <si>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</si>
  <si>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</si>
  <si>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</si>
  <si>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</si>
  <si>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</si>
  <si>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</si>
  <si>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</si>
  <si>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</si>
  <si>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</si>
  <si>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</si>
  <si>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</si>
  <si>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</si>
  <si>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</si>
  <si>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</si>
  <si>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</si>
  <si>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</si>
  <si>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</si>
  <si>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</si>
  <si>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</si>
  <si>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</si>
  <si>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</si>
  <si>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</si>
  <si>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</si>
  <si>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</si>
  <si>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</si>
  <si>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</si>
  <si>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</si>
  <si>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</si>
  <si>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</si>
  <si>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</si>
  <si>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</si>
  <si>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</si>
  <si>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</si>
  <si>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</si>
  <si>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</si>
  <si>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</si>
  <si>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</si>
  <si>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</si>
  <si>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</si>
  <si>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</si>
  <si>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</si>
  <si>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</si>
  <si>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</si>
  <si>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</si>
  <si>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</si>
  <si>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</si>
  <si>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</si>
  <si>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</si>
  <si>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</si>
  <si>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</si>
  <si>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</si>
  <si>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</si>
  <si>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</si>
  <si>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</si>
  <si>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</si>
  <si>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</si>
  <si>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</si>
  <si>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</si>
  <si>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</si>
  <si>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</si>
  <si>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</si>
  <si>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</si>
  <si>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</si>
  <si>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</si>
  <si>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</si>
  <si>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</si>
  <si>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</si>
  <si>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</si>
  <si>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</si>
  <si>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</si>
  <si>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</si>
  <si>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</si>
  <si>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</si>
  <si>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</si>
  <si>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</si>
  <si>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</si>
  <si>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</si>
  <si>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</si>
  <si>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</si>
  <si>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</si>
  <si>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</si>
  <si>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</si>
  <si>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</si>
  <si>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</si>
  <si>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</si>
  <si>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</si>
  <si>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</si>
  <si>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</si>
  <si>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</si>
  <si>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</si>
  <si>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</si>
  <si>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</si>
  <si>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</si>
  <si>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</si>
  <si>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</si>
  <si>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</si>
  <si>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</si>
  <si>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</si>
  <si>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</si>
  <si>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</si>
  <si>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</si>
  <si>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</si>
  <si>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</si>
  <si>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</si>
  <si>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</si>
  <si>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</si>
  <si>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</si>
  <si>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</si>
  <si>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</si>
  <si>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</si>
  <si>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</si>
  <si>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</si>
  <si>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</si>
  <si>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</si>
  <si>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</si>
  <si>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</si>
  <si>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</si>
  <si>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</si>
  <si>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</si>
  <si>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</si>
  <si>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</si>
  <si>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</si>
  <si>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</si>
  <si>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</si>
  <si>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</si>
  <si>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</si>
  <si>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</si>
  <si>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</si>
  <si>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</si>
  <si>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</si>
  <si>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</si>
  <si>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</si>
  <si>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</si>
  <si>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</si>
  <si>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</si>
  <si>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</si>
  <si>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</si>
  <si>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</si>
  <si>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</si>
  <si>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</si>
  <si>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</si>
  <si>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</si>
  <si>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</si>
  <si>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</si>
  <si>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</si>
  <si>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</si>
  <si>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</si>
  <si>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</si>
  <si>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</si>
  <si>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</si>
  <si>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</si>
  <si>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</si>
  <si>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</si>
  <si>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</si>
  <si>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</si>
  <si>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</si>
  <si>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</si>
  <si>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</si>
  <si>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</si>
  <si>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</si>
  <si>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</si>
  <si>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</si>
  <si>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</si>
  <si>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</si>
  <si>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</si>
  <si>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</si>
  <si>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</si>
  <si>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</si>
  <si>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</si>
  <si>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</si>
  <si>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</si>
  <si>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</si>
  <si>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</si>
  <si>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</si>
  <si>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</si>
  <si>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</si>
  <si>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</si>
  <si>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</si>
  <si>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</si>
  <si>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</si>
  <si>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</si>
  <si>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</si>
  <si>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</si>
  <si>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</si>
  <si>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</si>
  <si>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</si>
  <si>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</si>
  <si>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</si>
  <si>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</si>
  <si>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</si>
  <si>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</si>
  <si>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</si>
  <si>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</si>
  <si>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</si>
  <si>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</si>
  <si>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</si>
  <si>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</si>
  <si>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</si>
  <si>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</si>
  <si>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</si>
  <si>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</si>
  <si>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</si>
  <si>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</si>
  <si>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</si>
  <si>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</si>
  <si>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</si>
  <si>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</si>
  <si>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</si>
  <si>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</si>
  <si>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</si>
  <si>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</si>
  <si>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</si>
  <si>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</si>
  <si>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</si>
  <si>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</si>
  <si>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</si>
  <si>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</si>
  <si>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</si>
  <si>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</si>
  <si>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</si>
  <si>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</si>
  <si>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</si>
  <si>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</si>
  <si>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</si>
  <si>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</si>
  <si>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</si>
  <si>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</si>
  <si>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</si>
  <si>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</si>
  <si>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</si>
  <si>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</si>
  <si>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</si>
  <si>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</si>
  <si>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</si>
  <si>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</si>
  <si>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</si>
  <si>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</si>
  <si>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</si>
  <si>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</si>
  <si>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</si>
  <si>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</si>
  <si>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</si>
  <si>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</si>
  <si>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</si>
  <si>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</si>
  <si>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</si>
  <si>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</si>
  <si>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</si>
  <si>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</si>
  <si>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</si>
  <si>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</si>
  <si>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</si>
  <si>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</si>
  <si>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</si>
  <si>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</si>
  <si>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</si>
  <si>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</si>
  <si>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</si>
  <si>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</si>
  <si>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</si>
  <si>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</si>
  <si>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</si>
  <si>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</si>
  <si>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</si>
  <si>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</si>
  <si>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</si>
  <si>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</si>
  <si>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</si>
  <si>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</si>
  <si>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</si>
  <si>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</si>
  <si>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</si>
  <si>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</si>
  <si>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</si>
  <si>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</si>
  <si>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</si>
  <si>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</si>
  <si>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</si>
  <si>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</si>
  <si>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</si>
  <si>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</si>
  <si>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</si>
  <si>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</si>
  <si>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</si>
  <si>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</si>
  <si>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</si>
  <si>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</si>
  <si>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</si>
  <si>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</si>
  <si>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</si>
  <si>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</si>
  <si>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</si>
  <si>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</si>
  <si>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</si>
  <si>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</si>
  <si>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</si>
  <si>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</si>
  <si>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</si>
  <si>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</si>
  <si>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</si>
  <si>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</si>
  <si>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</si>
  <si>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</si>
  <si>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</si>
  <si>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</si>
  <si>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</si>
  <si>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</si>
  <si>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</si>
  <si>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</si>
  <si>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</si>
  <si>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</si>
  <si>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</si>
  <si>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</si>
  <si>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</si>
  <si>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</si>
  <si>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</si>
  <si>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</si>
  <si>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</si>
  <si>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</si>
  <si>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</si>
  <si>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</si>
  <si>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</si>
  <si>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</si>
  <si>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</si>
  <si>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</si>
  <si>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</si>
  <si>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</si>
  <si>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</si>
  <si>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</si>
  <si>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</si>
  <si>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</si>
  <si>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</si>
  <si>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</si>
  <si>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</si>
  <si>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</si>
  <si>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</si>
  <si>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</si>
  <si>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</si>
  <si>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</si>
  <si>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</si>
  <si>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</si>
  <si>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</si>
  <si>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</si>
  <si>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</si>
  <si>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</si>
  <si>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</si>
  <si>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</si>
  <si>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</si>
  <si>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</si>
  <si>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</si>
  <si>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</si>
  <si>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</si>
  <si>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</si>
  <si>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</si>
  <si>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</si>
  <si>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</si>
  <si>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</si>
  <si>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</si>
  <si>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</si>
  <si>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</si>
  <si>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</si>
  <si>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</si>
  <si>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</si>
  <si>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</si>
  <si>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</si>
  <si>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</si>
  <si>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</si>
  <si>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</si>
  <si>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</si>
  <si>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</si>
  <si>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</si>
  <si>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</si>
  <si>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</si>
  <si>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</si>
  <si>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</si>
  <si>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</si>
  <si>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</si>
  <si>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</si>
  <si>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</si>
  <si>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</si>
  <si>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</si>
  <si>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</si>
  <si>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</si>
  <si>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</si>
  <si>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</si>
  <si>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</si>
  <si>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</si>
  <si>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</si>
  <si>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</si>
  <si>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</si>
  <si>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</si>
  <si>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</si>
  <si>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</si>
  <si>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</si>
  <si>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</si>
  <si>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</si>
  <si>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</si>
  <si>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</si>
  <si>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</si>
  <si>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</si>
  <si>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</si>
  <si>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</si>
  <si>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</si>
  <si>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</si>
  <si>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</si>
  <si>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</si>
  <si>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</si>
  <si>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</si>
  <si>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</si>
  <si>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</si>
  <si>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</si>
  <si>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</si>
  <si>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</si>
  <si>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</si>
  <si>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</si>
  <si>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</si>
  <si>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</si>
  <si>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</si>
  <si>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</si>
  <si>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</si>
  <si>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</si>
  <si>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</si>
  <si>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</si>
  <si>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</si>
  <si>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</si>
  <si>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</si>
  <si>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</si>
  <si>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</si>
  <si>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</si>
  <si>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</si>
  <si>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</si>
  <si>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</si>
  <si>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</si>
  <si>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</si>
  <si>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</si>
  <si>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</si>
  <si>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</si>
  <si>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</si>
  <si>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</si>
  <si>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</si>
  <si>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</si>
  <si>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</si>
  <si>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</si>
  <si>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</si>
  <si>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</si>
  <si>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</si>
  <si>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</si>
  <si>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</si>
  <si>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</si>
  <si>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</si>
  <si>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</si>
  <si>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</si>
  <si>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</si>
  <si>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</si>
  <si>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</si>
  <si>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</si>
  <si>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</si>
  <si>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</si>
  <si>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</si>
  <si>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</si>
  <si>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</si>
  <si>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</si>
  <si>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</si>
  <si>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</si>
  <si>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</si>
  <si>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</si>
  <si>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</si>
  <si>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</si>
  <si>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</si>
  <si>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</si>
  <si>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</si>
  <si>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</si>
  <si>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</si>
  <si>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</si>
  <si>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</si>
  <si>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</si>
  <si>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</si>
  <si>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</si>
  <si>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</si>
  <si>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</si>
  <si>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</si>
  <si>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</si>
  <si>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</si>
  <si>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</si>
  <si>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</si>
  <si>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</si>
  <si>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</si>
  <si>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</si>
  <si>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</si>
  <si>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</si>
  <si>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</si>
  <si>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</si>
  <si>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</si>
  <si>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</si>
  <si>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</si>
  <si>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</si>
  <si>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</si>
  <si>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</si>
  <si>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</si>
  <si>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</si>
  <si>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</si>
  <si>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</si>
  <si>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</si>
  <si>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</si>
  <si>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</si>
  <si>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</si>
  <si>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</si>
  <si>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</si>
  <si>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</si>
  <si>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</si>
  <si>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</si>
  <si>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</si>
  <si>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</si>
  <si>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</si>
  <si>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</si>
  <si>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</si>
  <si>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</si>
  <si>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</si>
  <si>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</si>
  <si>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</si>
  <si>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</si>
  <si>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</si>
  <si>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</si>
  <si>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</si>
  <si>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</si>
  <si>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</si>
  <si>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</si>
  <si>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</si>
  <si>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</si>
  <si>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</si>
  <si>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</si>
  <si>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</si>
  <si>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</si>
  <si>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</si>
  <si>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</si>
  <si>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</si>
  <si>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</si>
  <si>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</si>
  <si>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</si>
  <si>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</si>
  <si>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</si>
  <si>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</si>
  <si>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</si>
  <si>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</si>
  <si>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</si>
  <si>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</si>
  <si>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</si>
  <si>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</si>
  <si>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</si>
  <si>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</si>
  <si>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</si>
  <si>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</si>
  <si>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</si>
  <si>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</si>
  <si>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</si>
  <si>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</si>
  <si>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</si>
  <si>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</si>
  <si>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</si>
  <si>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</si>
  <si>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</si>
  <si>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</si>
  <si>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</si>
  <si>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</si>
  <si>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</si>
  <si>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</si>
  <si>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</si>
  <si>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</si>
  <si>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</si>
  <si>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</si>
  <si>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</si>
  <si>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</si>
  <si>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</si>
  <si>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</si>
  <si>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</si>
  <si>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</si>
  <si>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</si>
  <si>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</si>
  <si>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</si>
  <si>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</si>
  <si>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</si>
  <si>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</si>
  <si>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</si>
  <si>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</si>
  <si>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</si>
  <si>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</si>
  <si>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</si>
  <si>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</si>
  <si>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</si>
  <si>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</si>
  <si>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</si>
  <si>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</si>
  <si>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</si>
  <si>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</si>
  <si>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</si>
  <si>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</si>
  <si>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</si>
  <si>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</si>
  <si>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</si>
  <si>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</si>
  <si>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</si>
  <si>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</si>
  <si>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</si>
  <si>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</si>
  <si>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</si>
  <si>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</si>
  <si>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</si>
  <si>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</si>
  <si>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</si>
  <si>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</si>
  <si>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</si>
  <si>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</si>
  <si>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</si>
  <si>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</si>
  <si>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</si>
  <si>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</si>
  <si>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</si>
  <si>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</si>
  <si>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</si>
  <si>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</si>
  <si>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</si>
  <si>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</si>
  <si>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</si>
  <si>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</si>
  <si>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</si>
  <si>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</si>
  <si>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</si>
  <si>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</si>
  <si>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</si>
  <si>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</si>
  <si>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</si>
  <si>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</si>
  <si>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</si>
  <si>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</si>
  <si>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</si>
  <si>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</si>
  <si>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</si>
  <si>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</si>
  <si>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</si>
  <si>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</si>
  <si>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</si>
  <si>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</si>
  <si>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</si>
  <si>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</si>
  <si>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</si>
  <si>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</si>
  <si>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</si>
  <si>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</si>
  <si>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</si>
  <si>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</si>
  <si>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</si>
  <si>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</si>
  <si>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</si>
  <si>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</si>
  <si>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</si>
  <si>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</si>
  <si>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</si>
  <si>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</si>
  <si>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</si>
  <si>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</si>
  <si>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</si>
  <si>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</si>
  <si>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</si>
  <si>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</si>
  <si>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</si>
  <si>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</si>
  <si>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</si>
  <si>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</si>
  <si>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</si>
  <si>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</si>
  <si>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</si>
  <si>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</si>
  <si>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</si>
  <si>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</si>
  <si>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</si>
  <si>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</si>
  <si>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</si>
  <si>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</si>
  <si>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</si>
  <si>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</si>
  <si>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</si>
  <si>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</si>
  <si>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</si>
  <si>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</si>
  <si>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</si>
  <si>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</si>
  <si>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</si>
  <si>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</si>
  <si>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</si>
  <si>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</si>
  <si>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</si>
  <si>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</si>
  <si>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</si>
  <si>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</si>
  <si>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</si>
  <si>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</si>
  <si>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</si>
  <si>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</si>
  <si>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</si>
  <si>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</si>
  <si>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</si>
  <si>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</si>
  <si>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</si>
  <si>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</si>
  <si>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</si>
  <si>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</si>
  <si>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</si>
  <si>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</si>
  <si>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</si>
  <si>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</si>
  <si>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</si>
  <si>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</si>
  <si>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</si>
  <si>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</si>
  <si>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</si>
  <si>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</si>
  <si>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</si>
  <si>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</si>
  <si>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</si>
  <si>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</si>
  <si>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</si>
  <si>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</si>
  <si>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</si>
  <si>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</si>
  <si>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</si>
  <si>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</si>
  <si>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</si>
  <si>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</si>
  <si>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</si>
  <si>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</si>
  <si>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</si>
  <si>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</si>
  <si>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</si>
  <si>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</si>
  <si>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</si>
  <si>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</si>
  <si>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</si>
  <si>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</si>
  <si>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</si>
  <si>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</si>
  <si>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</si>
  <si>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</si>
  <si>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</si>
  <si>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</si>
  <si>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</si>
  <si>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</si>
  <si>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</si>
  <si>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</si>
  <si>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</si>
  <si>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</si>
  <si>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</si>
  <si>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</si>
  <si>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</si>
  <si>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</si>
  <si>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</si>
  <si>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</si>
  <si>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</si>
  <si>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</si>
  <si>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</si>
  <si>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</si>
  <si>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</si>
  <si>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</si>
  <si>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</si>
  <si>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</si>
  <si>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</si>
  <si>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</si>
  <si>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</si>
  <si>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</si>
  <si>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</si>
  <si>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</si>
  <si>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</si>
  <si>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</si>
  <si>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</si>
  <si>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</si>
  <si>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</si>
  <si>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</si>
  <si>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</si>
  <si>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</si>
  <si>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</si>
  <si>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</si>
  <si>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</si>
  <si>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</si>
  <si>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</si>
  <si>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</si>
  <si>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</si>
  <si>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</si>
  <si>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</si>
  <si>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</si>
  <si>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</si>
  <si>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</si>
  <si>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</si>
  <si>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</si>
  <si>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</si>
  <si>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</si>
  <si>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</si>
  <si>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</si>
  <si>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</si>
  <si>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</si>
  <si>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</si>
  <si>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</si>
  <si>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</si>
  <si>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</si>
  <si>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</si>
  <si>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</si>
  <si>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</si>
  <si>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</si>
  <si>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</si>
  <si>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</si>
  <si>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</si>
  <si>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</si>
  <si>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</si>
  <si>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</si>
  <si>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</si>
  <si>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</si>
  <si>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</si>
  <si>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</si>
  <si>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</si>
  <si>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</si>
  <si>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</si>
  <si>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</si>
  <si>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</si>
  <si>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</si>
  <si>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</si>
  <si>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</si>
  <si>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</si>
  <si>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</si>
  <si>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</si>
  <si>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</si>
  <si>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</si>
  <si>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</si>
  <si>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</si>
  <si>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</si>
  <si>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</si>
  <si>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</si>
  <si>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</si>
  <si>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</si>
  <si>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</si>
  <si>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</si>
  <si>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</si>
  <si>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</si>
  <si>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</si>
  <si>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</si>
  <si>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</si>
  <si>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</si>
  <si>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</si>
  <si>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</si>
  <si>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</si>
  <si>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</si>
  <si>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</si>
  <si>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</si>
  <si>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</si>
  <si>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</si>
  <si>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</si>
  <si>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</si>
  <si>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</si>
  <si>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</si>
  <si>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</si>
  <si>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</si>
  <si>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</si>
  <si>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</si>
  <si>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</si>
  <si>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</si>
  <si>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</si>
  <si>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</si>
  <si>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</si>
  <si>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</si>
  <si>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</si>
  <si>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</si>
  <si>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</si>
  <si>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</si>
  <si>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</si>
  <si>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</si>
  <si>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</si>
  <si>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</si>
  <si>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</si>
  <si>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</si>
  <si>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</si>
  <si>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</si>
  <si>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</si>
  <si>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</si>
  <si>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</si>
  <si>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</si>
  <si>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</si>
  <si>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</si>
  <si>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</si>
  <si>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</si>
  <si>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</si>
  <si>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</si>
  <si>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</si>
  <si>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</si>
  <si>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</si>
  <si>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</si>
  <si>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</si>
  <si>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</si>
  <si>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</si>
  <si>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</si>
  <si>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</si>
  <si>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</si>
  <si>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</si>
  <si>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</si>
  <si>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</si>
  <si>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</si>
  <si>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</si>
  <si>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</si>
  <si>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</si>
  <si>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</si>
  <si>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</si>
  <si>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</si>
  <si>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</si>
  <si>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</si>
  <si>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</si>
  <si>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</si>
  <si>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</si>
  <si>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</si>
  <si>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</si>
  <si>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</si>
  <si>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</si>
  <si>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</si>
  <si>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</si>
  <si>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</si>
  <si>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</si>
  <si>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</si>
  <si>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</si>
  <si>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</si>
  <si>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</si>
  <si>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</si>
  <si>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</si>
  <si>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</si>
  <si>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</si>
  <si>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</si>
  <si>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</si>
  <si>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</si>
  <si>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</si>
  <si>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</si>
  <si>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</si>
  <si>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</si>
  <si>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</si>
  <si>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</si>
  <si>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</si>
  <si>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</si>
  <si>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</si>
  <si>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</si>
  <si>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</si>
  <si>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</si>
  <si>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</si>
  <si>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</si>
  <si>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</si>
  <si>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</si>
  <si>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</si>
  <si>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</si>
  <si>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</si>
  <si>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</si>
  <si>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</si>
  <si>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</si>
  <si>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</si>
  <si>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</si>
  <si>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</si>
  <si>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</si>
  <si>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</si>
  <si>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</si>
  <si>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</si>
  <si>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</si>
  <si>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</si>
  <si>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</si>
  <si>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</si>
  <si>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</si>
  <si>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</si>
  <si>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</si>
  <si>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</si>
  <si>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</si>
  <si>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</si>
  <si>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</si>
  <si>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</si>
  <si>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</si>
  <si>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</si>
  <si>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</si>
  <si>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</si>
  <si>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</si>
  <si>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</si>
  <si>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</si>
  <si>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</si>
  <si>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</si>
  <si>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</si>
  <si>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</si>
  <si>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</si>
  <si>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</si>
  <si>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</si>
  <si>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</si>
  <si>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</si>
  <si>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</si>
  <si>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</si>
  <si>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</si>
  <si>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</si>
  <si>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</si>
  <si>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</si>
  <si>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</si>
  <si>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</si>
  <si>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</si>
  <si>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</si>
  <si>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</si>
  <si>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</si>
  <si>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</si>
  <si>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</si>
  <si>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</si>
  <si>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</si>
  <si>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</si>
  <si>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</si>
  <si>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</si>
  <si>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</si>
  <si>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</si>
  <si>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</si>
  <si>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</si>
  <si>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</si>
  <si>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</si>
  <si>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</si>
  <si>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</si>
  <si>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</si>
  <si>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</si>
  <si>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</si>
  <si>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</si>
  <si>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</si>
  <si>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</si>
  <si>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</si>
  <si>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</si>
  <si>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</si>
  <si>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</si>
  <si>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</si>
  <si>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</si>
  <si>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</si>
  <si>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</si>
  <si>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</si>
  <si>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</si>
  <si>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</si>
  <si>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</si>
  <si>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</si>
  <si>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</si>
  <si>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</si>
  <si>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</si>
  <si>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</si>
  <si>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</si>
  <si>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</si>
  <si>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</si>
  <si>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</si>
  <si>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</si>
  <si>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</si>
  <si>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</si>
  <si>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</si>
  <si>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</si>
  <si>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</si>
  <si>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</si>
  <si>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</si>
  <si>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</si>
  <si>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</si>
  <si>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</si>
  <si>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</si>
  <si>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</si>
  <si>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</si>
  <si>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</si>
  <si>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</si>
  <si>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</si>
  <si>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</si>
  <si>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</si>
  <si>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</si>
  <si>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</si>
  <si>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</si>
  <si>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</si>
  <si>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</si>
  <si>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</si>
  <si>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</si>
  <si>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</si>
  <si>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</si>
  <si>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</si>
  <si>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</si>
  <si>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</si>
  <si>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</si>
  <si>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</si>
  <si>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</si>
  <si>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</si>
  <si>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</si>
  <si>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</si>
  <si>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</si>
  <si>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</si>
  <si>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</si>
  <si>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</si>
  <si>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</si>
  <si>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</si>
  <si>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</si>
  <si>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</si>
  <si>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</si>
  <si>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</si>
  <si>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</si>
  <si>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</si>
  <si>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</si>
  <si>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</si>
  <si>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</si>
  <si>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</si>
  <si>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</si>
  <si>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</si>
  <si>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</si>
  <si>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</si>
  <si>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</si>
  <si>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</si>
  <si>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</si>
  <si>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</si>
  <si>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</si>
  <si>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</si>
  <si>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</si>
  <si>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</si>
  <si>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</si>
  <si>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</si>
  <si>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</si>
  <si>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</si>
  <si>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</si>
  <si>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</si>
  <si>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</si>
  <si>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</si>
  <si>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</si>
  <si>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</si>
  <si>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</si>
  <si>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</si>
  <si>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</si>
  <si>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</si>
  <si>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</si>
  <si>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</si>
  <si>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</si>
  <si>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</si>
  <si>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</si>
  <si>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</si>
  <si>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</si>
  <si>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</si>
  <si>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</si>
  <si>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</si>
  <si>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</si>
  <si>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</si>
  <si>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</si>
  <si>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</si>
  <si>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</si>
  <si>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</si>
  <si>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</si>
  <si>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</si>
  <si>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</si>
  <si>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</si>
  <si>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</si>
  <si>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</si>
  <si>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</si>
  <si>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</si>
  <si>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</si>
  <si>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</si>
  <si>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</si>
  <si>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</si>
  <si>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</si>
  <si>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</si>
  <si>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</si>
  <si>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</si>
  <si>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</si>
  <si>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</si>
  <si>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</si>
  <si>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</si>
  <si>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</si>
  <si>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</si>
  <si>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</si>
  <si>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</si>
  <si>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</si>
  <si>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</si>
  <si>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</si>
  <si>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</si>
  <si>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</si>
  <si>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</si>
  <si>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</si>
  <si>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</si>
  <si>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</si>
  <si>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</si>
  <si>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</si>
  <si>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</si>
  <si>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</si>
  <si>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</si>
  <si>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</si>
  <si>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</si>
  <si>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</si>
  <si>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</si>
  <si>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</si>
  <si>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</si>
  <si>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</si>
  <si>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</si>
  <si>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</si>
  <si>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</si>
  <si>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</si>
  <si>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</si>
  <si>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</si>
  <si>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</si>
  <si>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</si>
  <si>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</si>
  <si>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</si>
  <si>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</si>
  <si>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</si>
  <si>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</si>
  <si>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</si>
  <si>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</si>
  <si>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</si>
  <si>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</si>
  <si>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</si>
  <si>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</si>
  <si>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</si>
  <si>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</si>
  <si>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</si>
  <si>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</si>
  <si>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</si>
  <si>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</si>
  <si>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</si>
  <si>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</si>
  <si>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</si>
  <si>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</si>
  <si>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</si>
  <si>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</si>
  <si>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</si>
  <si>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</si>
  <si>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</si>
  <si>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</si>
  <si>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</si>
  <si>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</si>
  <si>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</si>
  <si>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</si>
  <si>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</si>
  <si>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</si>
  <si>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</si>
  <si>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</si>
  <si>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</si>
  <si>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</si>
  <si>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</si>
  <si>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</si>
  <si>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</si>
  <si>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</si>
  <si>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</si>
  <si>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</si>
  <si>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</si>
  <si>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</si>
  <si>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</si>
  <si>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</si>
  <si>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</si>
  <si>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</si>
  <si>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</si>
  <si>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</si>
  <si>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</si>
  <si>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</si>
  <si>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</si>
  <si>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</si>
  <si>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</si>
  <si>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</si>
  <si>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</si>
  <si>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</si>
  <si>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</si>
  <si>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</si>
  <si>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</si>
  <si>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</si>
  <si>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</si>
  <si>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</si>
  <si>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</si>
  <si>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</si>
  <si>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</si>
  <si>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</si>
  <si>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</si>
  <si>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</si>
  <si>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</si>
  <si>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</si>
  <si>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</si>
  <si>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</si>
  <si>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</si>
  <si>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</si>
  <si>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</si>
  <si>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</si>
  <si>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</si>
  <si>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</si>
  <si>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</si>
  <si>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</si>
  <si>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</si>
  <si>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</si>
  <si>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</si>
  <si>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</si>
  <si>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</si>
  <si>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</si>
  <si>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</si>
  <si>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</si>
  <si>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</si>
  <si>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</si>
  <si>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</si>
  <si>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</si>
  <si>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</si>
  <si>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</si>
  <si>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</si>
  <si>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</si>
  <si>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</si>
  <si>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</si>
  <si>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</si>
  <si>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</si>
  <si>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</si>
  <si>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</si>
  <si>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</si>
  <si>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</si>
  <si>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</si>
  <si>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</si>
  <si>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</si>
  <si>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</si>
  <si>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</si>
  <si>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</si>
  <si>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</si>
  <si>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</si>
  <si>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</si>
  <si>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</si>
  <si>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</si>
  <si>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</si>
  <si>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</si>
  <si>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</si>
  <si>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</si>
  <si>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</si>
  <si>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</si>
  <si>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</si>
  <si>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</si>
  <si>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</si>
  <si>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</si>
  <si>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</si>
  <si>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</si>
  <si>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</si>
  <si>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</si>
  <si>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</si>
  <si>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</si>
  <si>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</si>
  <si>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</si>
  <si>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</si>
  <si>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</si>
  <si>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</si>
  <si>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</si>
  <si>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</si>
  <si>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</si>
  <si>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</si>
  <si>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</si>
  <si>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</si>
  <si>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</si>
  <si>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</si>
  <si>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</si>
  <si>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</si>
  <si>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</si>
  <si>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</si>
  <si>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</si>
  <si>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</si>
  <si>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</si>
  <si>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</si>
  <si>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</si>
  <si>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</si>
  <si>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</si>
  <si>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</si>
  <si>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</si>
  <si>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</si>
  <si>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</si>
  <si>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</si>
  <si>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</si>
  <si>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</si>
  <si>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</si>
  <si>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</si>
  <si>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</si>
  <si>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</si>
  <si>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</si>
  <si>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</si>
  <si>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</si>
  <si>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</si>
  <si>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</si>
  <si>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</si>
  <si>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</si>
  <si>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</si>
  <si>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</si>
  <si>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</si>
  <si>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</si>
  <si>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</si>
  <si>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</si>
  <si>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</si>
  <si>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</si>
  <si>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</si>
  <si>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</si>
  <si>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</si>
  <si>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</si>
  <si>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</si>
  <si>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</si>
  <si>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</si>
  <si>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</si>
  <si>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</si>
  <si>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</si>
  <si>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</si>
  <si>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</si>
  <si>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</si>
  <si>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</si>
  <si>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</si>
  <si>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</si>
  <si>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</si>
  <si>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</si>
  <si>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</si>
  <si>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</si>
  <si>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</si>
  <si>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</si>
  <si>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</si>
  <si>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</si>
  <si>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</si>
  <si>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</si>
  <si>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</si>
  <si>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</si>
  <si>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</si>
  <si>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</si>
  <si>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</si>
  <si>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</si>
  <si>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</si>
  <si>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</si>
  <si>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</si>
  <si>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</si>
  <si>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</si>
  <si>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</si>
  <si>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</si>
  <si>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</si>
  <si>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</si>
  <si>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</si>
  <si>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</si>
  <si>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</si>
  <si>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</si>
  <si>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</si>
  <si>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</si>
  <si>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</si>
  <si>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</si>
  <si>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</si>
  <si>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</si>
  <si>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</si>
  <si>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</si>
  <si>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</si>
  <si>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</si>
  <si>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</si>
  <si>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</si>
  <si>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</si>
  <si>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</si>
  <si>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</si>
  <si>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</si>
  <si>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</si>
  <si>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</si>
  <si>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</si>
  <si>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</si>
  <si>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</si>
  <si>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</si>
  <si>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</si>
  <si>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</si>
  <si>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</si>
  <si>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</si>
  <si>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</si>
  <si>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</si>
  <si>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</si>
  <si>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</si>
  <si>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</si>
  <si>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</si>
  <si>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</si>
  <si>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</si>
  <si>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</si>
  <si>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</si>
  <si>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</si>
  <si>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</si>
  <si>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</si>
  <si>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</si>
  <si>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</si>
  <si>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</si>
  <si>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</si>
  <si>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</si>
  <si>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</si>
  <si>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</si>
  <si>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</si>
  <si>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</si>
  <si>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</si>
  <si>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</si>
  <si>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</si>
  <si>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</si>
  <si>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</si>
  <si>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</si>
  <si>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</si>
  <si>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</si>
  <si>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</si>
  <si>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</si>
  <si>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</si>
  <si>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</si>
  <si>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</si>
  <si>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</si>
  <si>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</si>
  <si>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</si>
  <si>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</si>
  <si>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</si>
  <si>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</si>
  <si>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</si>
  <si>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</si>
  <si>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</si>
  <si>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</si>
  <si>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</si>
  <si>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</si>
  <si>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</si>
  <si>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</si>
  <si>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</si>
  <si>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</si>
  <si>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</si>
  <si>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</si>
  <si>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</si>
  <si>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</si>
  <si>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</si>
  <si>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</si>
  <si>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</si>
  <si>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</si>
  <si>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</si>
  <si>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</si>
  <si>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</si>
  <si>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</si>
  <si>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</si>
  <si>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</si>
  <si>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</si>
  <si>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</si>
  <si>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</si>
  <si>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</si>
  <si>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</si>
  <si>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</si>
  <si>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</si>
  <si>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</si>
  <si>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</si>
  <si>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</si>
  <si>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</si>
  <si>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</si>
  <si>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</si>
  <si>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</si>
  <si>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</si>
  <si>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</si>
  <si>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</si>
  <si>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</si>
  <si>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</si>
  <si>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</si>
  <si>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</si>
  <si>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</si>
  <si>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</si>
  <si>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</si>
  <si>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</si>
  <si>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</si>
  <si>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</si>
  <si>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</si>
  <si>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</si>
  <si>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</si>
  <si>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</si>
  <si>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</si>
  <si>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</si>
  <si>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</si>
  <si>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</si>
  <si>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</si>
  <si>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</si>
  <si>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</si>
  <si>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</si>
  <si>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</si>
  <si>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</si>
  <si>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</si>
  <si>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</si>
  <si>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</si>
  <si>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</si>
  <si>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</si>
  <si>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</si>
  <si>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</si>
  <si>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</si>
  <si>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</si>
  <si>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</si>
  <si>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</si>
  <si>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</si>
  <si>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</si>
  <si>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</si>
  <si>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</si>
  <si>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</si>
  <si>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</si>
  <si>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</si>
  <si>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</si>
  <si>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</si>
  <si>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</si>
  <si>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</si>
  <si>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</si>
  <si>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</si>
  <si>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</si>
  <si>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</si>
  <si>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</si>
  <si>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</si>
  <si>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</si>
  <si>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</si>
  <si>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</si>
  <si>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</si>
  <si>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</si>
  <si>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</si>
  <si>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</si>
  <si>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</si>
  <si>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</si>
  <si>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</si>
  <si>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</si>
  <si>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</si>
  <si>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</si>
  <si>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</si>
  <si>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</si>
  <si>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</si>
  <si>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</si>
  <si>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</si>
  <si>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</si>
  <si>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</si>
  <si>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</si>
  <si>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</si>
  <si>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</si>
  <si>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</si>
  <si>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</si>
  <si>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</si>
  <si>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</si>
  <si>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</si>
  <si>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</si>
  <si>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</si>
  <si>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</si>
  <si>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</si>
  <si>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</si>
  <si>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</si>
  <si>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</si>
  <si>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</si>
  <si>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</si>
  <si>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</si>
  <si>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</si>
  <si>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</si>
  <si>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</si>
  <si>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</si>
  <si>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</si>
  <si>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</si>
  <si>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</si>
  <si>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</si>
  <si>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</si>
  <si>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</si>
  <si>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</si>
  <si>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</si>
  <si>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</si>
  <si>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</si>
  <si>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</si>
  <si>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</si>
  <si>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</si>
  <si>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</si>
  <si>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</si>
  <si>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</si>
  <si>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</si>
  <si>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</si>
  <si>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</si>
  <si>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</si>
  <si>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</si>
  <si>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</si>
  <si>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</si>
  <si>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</si>
  <si>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</si>
  <si>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</si>
  <si>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</si>
  <si>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</si>
  <si>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</si>
  <si>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</si>
  <si>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</si>
  <si>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</si>
  <si>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</si>
  <si>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</si>
  <si>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</si>
  <si>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</si>
  <si>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</si>
  <si>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</si>
  <si>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</si>
  <si>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</si>
  <si>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</si>
  <si>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</si>
  <si>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</si>
  <si>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</si>
  <si>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</si>
  <si>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</si>
  <si>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</si>
  <si>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</si>
  <si>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</si>
  <si>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</si>
  <si>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</si>
  <si>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</si>
  <si>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</si>
  <si>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</si>
  <si>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</si>
  <si>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</si>
  <si>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</si>
  <si>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</si>
  <si>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</si>
  <si>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</si>
  <si>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</si>
  <si>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</si>
  <si>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</si>
  <si>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</si>
  <si>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</si>
  <si>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</si>
  <si>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</si>
  <si>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</si>
  <si>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</si>
  <si>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</si>
  <si>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</si>
  <si>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</si>
  <si>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</si>
  <si>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</si>
  <si>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</si>
  <si>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</si>
  <si>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</si>
  <si>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</si>
  <si>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</si>
  <si>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</si>
  <si>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</si>
  <si>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</si>
  <si>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</si>
  <si>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</si>
  <si>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</si>
  <si>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</si>
  <si>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</si>
  <si>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</si>
  <si>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</si>
  <si>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</si>
  <si>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</si>
  <si>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</si>
  <si>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</si>
  <si>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</si>
  <si>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</si>
  <si>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</si>
  <si>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</si>
  <si>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</si>
  <si>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</si>
  <si>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</si>
  <si>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</si>
  <si>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</si>
  <si>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</si>
  <si>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</si>
  <si>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</si>
  <si>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</si>
  <si>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</si>
  <si>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</si>
  <si>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</si>
  <si>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</si>
  <si>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</si>
  <si>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</si>
  <si>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</si>
  <si>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</si>
  <si>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</si>
  <si>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</si>
  <si>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</si>
  <si>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</si>
  <si>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</si>
  <si>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</si>
  <si>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</si>
  <si>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</si>
  <si>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</si>
  <si>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</si>
  <si>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</si>
  <si>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</si>
  <si>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</si>
  <si>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</si>
  <si>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</si>
  <si>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</si>
  <si>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</si>
  <si>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</si>
  <si>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</si>
  <si>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</si>
  <si>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</si>
  <si>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</si>
  <si>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</si>
  <si>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</si>
  <si>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</si>
  <si>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</si>
  <si>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</si>
  <si>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</si>
  <si>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</si>
  <si>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</si>
  <si>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</si>
  <si>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</si>
  <si>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</si>
  <si>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</si>
  <si>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</si>
  <si>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</si>
  <si>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</si>
  <si>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</si>
  <si>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</si>
  <si>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</si>
  <si>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</si>
  <si>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</si>
  <si>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</si>
  <si>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</si>
  <si>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</si>
  <si>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</si>
  <si>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</si>
  <si>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</si>
  <si>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</si>
  <si>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</si>
  <si>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</si>
  <si>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</si>
  <si>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</si>
  <si>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</si>
  <si>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</si>
  <si>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</si>
  <si>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</si>
  <si>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</si>
  <si>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</si>
  <si>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</si>
  <si>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</si>
  <si>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</si>
  <si>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</si>
  <si>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</si>
  <si>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</si>
  <si>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</si>
  <si>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</si>
  <si>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</si>
  <si>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</si>
  <si>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</si>
  <si>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</si>
  <si>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</si>
  <si>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</si>
  <si>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</si>
  <si>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</si>
  <si>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</si>
  <si>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</si>
  <si>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</si>
  <si>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</si>
  <si>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</si>
  <si>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</si>
  <si>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</si>
  <si>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</si>
  <si>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</si>
  <si>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</si>
  <si>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</si>
  <si>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</si>
  <si>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</si>
  <si>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</si>
  <si>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</si>
  <si>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</si>
  <si>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</si>
  <si>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</si>
  <si>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</si>
  <si>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</si>
  <si>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</si>
  <si>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</si>
  <si>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</si>
  <si>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</si>
  <si>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</si>
  <si>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</si>
  <si>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</si>
  <si>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</si>
  <si>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</si>
  <si>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</si>
  <si>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</si>
  <si>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</si>
  <si>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</si>
  <si>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</si>
  <si>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</si>
  <si>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</si>
  <si>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</si>
  <si>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</si>
  <si>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</si>
  <si>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</si>
  <si>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</si>
  <si>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</si>
  <si>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</si>
  <si>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</si>
  <si>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</si>
  <si>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</si>
  <si>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</si>
  <si>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</si>
  <si>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</si>
  <si>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</si>
  <si>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</si>
  <si>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</si>
  <si>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</si>
  <si>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</si>
  <si>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</si>
  <si>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</si>
  <si>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</si>
  <si>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</si>
  <si>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</si>
  <si>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</si>
  <si>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</si>
  <si>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</si>
  <si>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</si>
  <si>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</si>
  <si>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</si>
  <si>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</si>
  <si>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</si>
  <si>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</si>
  <si>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</si>
  <si>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</si>
  <si>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</si>
  <si>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</si>
  <si>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</si>
  <si>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</si>
  <si>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</si>
  <si>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</si>
  <si>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</si>
  <si>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</si>
  <si>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</si>
  <si>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</si>
  <si>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</si>
  <si>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</si>
  <si>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</si>
  <si>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</si>
  <si>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</si>
  <si>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</si>
  <si>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</si>
  <si>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</si>
  <si>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</si>
  <si>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</si>
  <si>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</si>
  <si>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</si>
  <si>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</si>
  <si>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</si>
  <si>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</si>
  <si>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</si>
  <si>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</si>
  <si>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</si>
  <si>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</si>
  <si>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</si>
  <si>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</si>
  <si>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</si>
  <si>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</si>
  <si>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</si>
  <si>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</si>
  <si>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</si>
  <si>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</si>
  <si>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</si>
  <si>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</si>
  <si>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</si>
  <si>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</si>
  <si>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</si>
  <si>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</si>
  <si>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</si>
  <si>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</si>
  <si>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</si>
  <si>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</si>
  <si>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</si>
  <si>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</si>
  <si>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</si>
  <si>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</si>
  <si>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</si>
  <si>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</si>
  <si>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</si>
  <si>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</si>
  <si>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</si>
  <si>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</si>
  <si>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</si>
  <si>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</si>
  <si>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</si>
  <si>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</si>
  <si>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</si>
  <si>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</si>
  <si>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</si>
  <si>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</si>
  <si>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</si>
  <si>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</si>
  <si>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</si>
  <si>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</si>
  <si>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</si>
  <si>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</si>
  <si>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</si>
  <si>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</si>
  <si>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</si>
  <si>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</si>
  <si>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</si>
  <si>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</si>
  <si>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</si>
  <si>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</si>
  <si>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</si>
  <si>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</si>
  <si>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</si>
  <si>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</si>
  <si>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</si>
  <si>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</si>
  <si>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</si>
  <si>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</si>
  <si>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</si>
  <si>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</si>
  <si>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</si>
  <si>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</si>
  <si>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</si>
  <si>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</si>
  <si>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</si>
  <si>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</si>
  <si>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</si>
  <si>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</si>
  <si>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</si>
  <si>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</si>
  <si>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</si>
  <si>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</si>
  <si>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</si>
  <si>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</si>
  <si>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</si>
  <si>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</si>
  <si>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</si>
  <si>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</si>
  <si>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</si>
  <si>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</si>
  <si>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</si>
  <si>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</si>
  <si>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</si>
  <si>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</si>
  <si>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</si>
  <si>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</si>
  <si>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</si>
  <si>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</si>
  <si>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</si>
  <si>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</si>
  <si>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</si>
  <si>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</si>
  <si>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</si>
  <si>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</si>
  <si>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</si>
  <si>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</si>
  <si>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</si>
  <si>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</si>
  <si>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</si>
  <si>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</si>
  <si>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</si>
  <si>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</si>
  <si>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</si>
  <si>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</si>
  <si>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</si>
  <si>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</si>
  <si>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</si>
  <si>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</si>
  <si>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</si>
  <si>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</si>
  <si>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</si>
  <si>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</si>
  <si>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</si>
  <si>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</si>
  <si>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</si>
  <si>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</si>
  <si>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</si>
  <si>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</si>
  <si>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</si>
  <si>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</si>
  <si>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</si>
  <si>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</si>
  <si>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</si>
  <si>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</si>
  <si>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</si>
  <si>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</si>
  <si>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</si>
  <si>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</si>
  <si>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</si>
  <si>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</si>
  <si>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</si>
  <si>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</si>
  <si>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</si>
  <si>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</si>
  <si>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</si>
  <si>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</si>
  <si>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</si>
  <si>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</si>
  <si>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</si>
  <si>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</si>
  <si>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</si>
  <si>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</si>
  <si>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</si>
  <si>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</si>
  <si>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</si>
  <si>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</si>
  <si>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</si>
  <si>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</si>
  <si>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</si>
  <si>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</si>
  <si>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</si>
  <si>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</si>
  <si>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</si>
  <si>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</si>
  <si>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</si>
  <si>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</si>
  <si>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</si>
  <si>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</si>
  <si>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</si>
  <si>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</si>
  <si>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</si>
  <si>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</si>
  <si>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</si>
  <si>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</si>
  <si>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</si>
  <si>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</si>
  <si>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</si>
  <si>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</si>
  <si>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</si>
  <si>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</si>
  <si>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</si>
  <si>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</si>
  <si>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</si>
  <si>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</si>
  <si>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</si>
  <si>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</si>
  <si>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</si>
  <si>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</si>
  <si>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</si>
  <si>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</si>
  <si>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</si>
  <si>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</si>
  <si>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</si>
  <si>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</si>
  <si>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</si>
  <si>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</si>
  <si>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</si>
  <si>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</si>
  <si>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</si>
  <si>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</si>
  <si>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</si>
  <si>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</si>
  <si>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</si>
  <si>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</si>
  <si>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</si>
  <si>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</si>
  <si>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</si>
  <si>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</si>
  <si>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</si>
  <si>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</si>
  <si>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</si>
  <si>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</si>
  <si>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</si>
  <si>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</si>
  <si>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</si>
  <si>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</si>
  <si>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</si>
  <si>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</si>
  <si>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</si>
  <si>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</si>
  <si>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</si>
  <si>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</si>
  <si>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</si>
  <si>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</si>
  <si>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</si>
  <si>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</si>
  <si>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</si>
  <si>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</si>
  <si>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</si>
  <si>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</si>
  <si>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</si>
  <si>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</si>
  <si>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</si>
  <si>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</si>
  <si>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</si>
  <si>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</si>
  <si>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</si>
  <si>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</si>
  <si>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</si>
  <si>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</si>
  <si>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</si>
  <si>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</si>
  <si>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</si>
  <si>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</si>
  <si>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</si>
  <si>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</si>
  <si>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</si>
  <si>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</si>
  <si>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</si>
  <si>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</si>
  <si>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</si>
  <si>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</si>
  <si>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</si>
  <si>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</si>
  <si>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</si>
  <si>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</si>
  <si>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</si>
  <si>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</si>
  <si>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</si>
  <si>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</si>
  <si>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</si>
  <si>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</si>
  <si>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</si>
  <si>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</si>
  <si>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</si>
  <si>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</si>
  <si>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</si>
  <si>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</si>
  <si>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</si>
  <si>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</si>
  <si>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</si>
  <si>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</si>
  <si>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</si>
  <si>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</si>
  <si>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</si>
  <si>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</si>
  <si>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</si>
  <si>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</si>
  <si>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</si>
  <si>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</si>
  <si>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</si>
  <si>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</si>
  <si>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</si>
  <si>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</si>
  <si>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</si>
  <si>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</si>
  <si>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</si>
  <si>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</si>
  <si>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</si>
  <si>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</si>
  <si>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</si>
  <si>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</si>
  <si>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</si>
  <si>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</si>
  <si>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</si>
  <si>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</si>
  <si>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</si>
  <si>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</si>
  <si>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</si>
  <si>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</si>
  <si>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</si>
  <si>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</si>
  <si>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</si>
  <si>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</si>
  <si>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</si>
  <si>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</si>
  <si>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</si>
  <si>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</si>
  <si>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</si>
  <si>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</si>
  <si>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</si>
  <si>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</si>
  <si>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</si>
  <si>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</si>
  <si>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</si>
  <si>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</si>
  <si>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</si>
  <si>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</si>
  <si>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</si>
  <si>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</si>
  <si>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</si>
  <si>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</si>
  <si>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</si>
  <si>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</si>
  <si>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</si>
  <si>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</si>
  <si>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</si>
  <si>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</si>
  <si>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</si>
  <si>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</si>
  <si>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</si>
  <si>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</si>
  <si>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</si>
  <si>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</si>
  <si>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</si>
  <si>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</si>
  <si>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</si>
  <si>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</si>
  <si>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</si>
  <si>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</si>
  <si>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</si>
  <si>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</si>
  <si>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</si>
  <si>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</si>
  <si>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</si>
  <si>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</si>
  <si>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</si>
  <si>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</si>
  <si>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</si>
  <si>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</si>
  <si>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</si>
  <si>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</si>
  <si>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</si>
  <si>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</si>
  <si>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</si>
  <si>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</si>
  <si>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</si>
  <si>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</si>
  <si>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</si>
  <si>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</si>
  <si>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</si>
  <si>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</si>
  <si>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</si>
  <si>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</si>
  <si>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</si>
  <si>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</si>
  <si>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</si>
  <si>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</si>
  <si>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</si>
  <si>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</si>
  <si>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</si>
  <si>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</si>
  <si>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</si>
  <si>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</si>
  <si>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</si>
  <si>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</si>
  <si>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</si>
  <si>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</si>
  <si>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</si>
  <si>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</si>
  <si>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</si>
  <si>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</si>
  <si>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</si>
  <si>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</si>
  <si>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</si>
  <si>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</si>
  <si>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</si>
  <si>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</si>
  <si>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</si>
  <si>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</si>
  <si>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</si>
  <si>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</si>
  <si>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</si>
  <si>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</si>
  <si>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</si>
  <si>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</si>
  <si>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</si>
  <si>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</si>
  <si>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</si>
  <si>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</si>
  <si>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</si>
  <si>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</si>
  <si>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</si>
  <si>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</si>
  <si>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</si>
  <si>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</si>
  <si>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</si>
  <si>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</si>
  <si>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</si>
  <si>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</si>
  <si>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</si>
  <si>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</si>
  <si>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</si>
  <si>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</si>
  <si>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</si>
  <si>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</si>
  <si>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</si>
  <si>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</si>
  <si>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</si>
  <si>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</si>
  <si>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</si>
  <si>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</si>
  <si>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</si>
  <si>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</si>
  <si>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</si>
  <si>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</si>
  <si>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</si>
  <si>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</si>
  <si>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</si>
  <si>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</si>
  <si>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</si>
  <si>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</si>
  <si>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</si>
  <si>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</si>
  <si>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</si>
  <si>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</si>
  <si>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</si>
  <si>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</si>
  <si>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</si>
  <si>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</si>
  <si>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</si>
  <si>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</si>
  <si>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</si>
  <si>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</si>
  <si>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</si>
  <si>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</si>
  <si>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</si>
  <si>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</si>
  <si>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</si>
  <si>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</si>
  <si>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</si>
  <si>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</si>
  <si>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</si>
  <si>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</si>
  <si>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</si>
  <si>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</si>
  <si>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</si>
  <si>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</si>
  <si>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</si>
  <si>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</si>
  <si>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</si>
  <si>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</si>
  <si>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</si>
  <si>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</si>
  <si>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</si>
  <si>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</si>
  <si>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</si>
  <si>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</si>
  <si>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</si>
  <si>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</si>
  <si>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</si>
  <si>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</si>
  <si>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</si>
  <si>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</si>
  <si>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</si>
  <si>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</si>
  <si>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</si>
  <si>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</si>
  <si>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</si>
  <si>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</si>
  <si>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</si>
  <si>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</si>
  <si>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</si>
  <si>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</si>
  <si>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</si>
  <si>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</si>
  <si>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</si>
  <si>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</si>
  <si>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</si>
  <si>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</si>
  <si>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</si>
  <si>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</si>
  <si>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</si>
  <si>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</si>
  <si>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</si>
  <si>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</si>
  <si>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</si>
  <si>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</si>
  <si>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</si>
  <si>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</si>
  <si>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</si>
  <si>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</si>
  <si>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</si>
  <si>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</si>
  <si>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</si>
  <si>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</si>
  <si>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</si>
  <si>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</si>
  <si>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</si>
  <si>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</si>
  <si>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</si>
  <si>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</si>
  <si>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</si>
  <si>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</si>
  <si>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</si>
  <si>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</si>
  <si>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</si>
  <si>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</si>
  <si>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</si>
  <si>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</si>
  <si>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</si>
  <si>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</si>
  <si>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</si>
  <si>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</si>
  <si>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</si>
  <si>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</si>
  <si>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</si>
  <si>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</si>
  <si>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</si>
  <si>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</si>
  <si>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</si>
  <si>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</si>
  <si>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</si>
  <si>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</si>
  <si>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</si>
  <si>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</si>
  <si>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</si>
  <si>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</si>
  <si>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</si>
  <si>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</si>
  <si>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</si>
  <si>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</si>
  <si>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</si>
  <si>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</si>
  <si>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</si>
  <si>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</si>
  <si>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</si>
  <si>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</si>
  <si>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</si>
  <si>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</si>
  <si>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</si>
  <si>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</si>
  <si>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</si>
  <si>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</si>
  <si>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</si>
  <si>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</si>
  <si>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</si>
  <si>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</si>
  <si>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</si>
  <si>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</si>
  <si>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</si>
  <si>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</si>
  <si>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</si>
  <si>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</si>
  <si>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</si>
  <si>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</si>
  <si>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</si>
  <si>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</si>
  <si>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</si>
  <si>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</si>
  <si>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</si>
  <si>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</si>
  <si>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</si>
  <si>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</si>
  <si>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</si>
  <si>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</si>
  <si>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</si>
  <si>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</si>
  <si>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</si>
  <si>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</si>
  <si>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</si>
  <si>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</si>
  <si>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</si>
  <si>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</si>
  <si>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</si>
  <si>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</si>
  <si>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</si>
  <si>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</si>
  <si>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</si>
  <si>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</si>
  <si>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</si>
  <si>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</si>
  <si>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</si>
  <si>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</si>
  <si>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</si>
  <si>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</si>
  <si>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</si>
  <si>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</si>
  <si>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</si>
  <si>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</si>
  <si>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</si>
  <si>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</si>
  <si>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</si>
  <si>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</si>
  <si>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</si>
  <si>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</si>
  <si>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</si>
  <si>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</si>
  <si>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</si>
  <si>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</si>
  <si>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</si>
  <si>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</si>
  <si>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</si>
  <si>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</si>
  <si>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</si>
  <si>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</si>
  <si>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</si>
  <si>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</si>
  <si>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</si>
  <si>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</si>
  <si>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</si>
  <si>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</si>
  <si>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</si>
  <si>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</si>
  <si>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</si>
  <si>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</si>
  <si>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</si>
  <si>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</si>
  <si>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</si>
  <si>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</si>
  <si>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</si>
  <si>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</si>
  <si>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</si>
  <si>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</si>
  <si>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</si>
  <si>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</si>
  <si>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</si>
  <si>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</si>
  <si>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</si>
  <si>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</si>
  <si>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</si>
  <si>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</si>
  <si>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</si>
  <si>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</si>
  <si>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</si>
  <si>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</si>
  <si>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</si>
  <si>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</si>
  <si>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</si>
  <si>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</si>
  <si>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</si>
  <si>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</si>
  <si>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</si>
  <si>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</si>
  <si>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</si>
  <si>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</si>
  <si>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</si>
  <si>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</si>
  <si>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</si>
  <si>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</si>
  <si>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</si>
  <si>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</si>
  <si>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</si>
  <si>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</si>
  <si>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</si>
  <si>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</si>
  <si>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</si>
  <si>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</si>
  <si>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</si>
  <si>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</si>
  <si>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</si>
  <si>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</si>
  <si>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</si>
  <si>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</si>
  <si>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</si>
  <si>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</si>
  <si>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</si>
  <si>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</si>
  <si>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</si>
  <si>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</si>
  <si>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</si>
  <si>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</si>
  <si>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</si>
  <si>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</si>
  <si>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</si>
  <si>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</si>
  <si>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</si>
  <si>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</si>
  <si>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</si>
  <si>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</si>
  <si>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</si>
  <si>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</si>
  <si>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</si>
  <si>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</si>
  <si>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</si>
  <si>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</si>
  <si>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</si>
  <si>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</si>
  <si>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</si>
  <si>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</si>
  <si>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</si>
  <si>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</si>
  <si>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</si>
  <si>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</si>
  <si>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</si>
  <si>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</si>
  <si>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</si>
  <si>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</si>
  <si>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</si>
  <si>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</si>
  <si>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</si>
  <si>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</si>
  <si>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</si>
  <si>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</si>
  <si>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</si>
  <si>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</si>
  <si>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</si>
  <si>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</si>
  <si>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</si>
  <si>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</si>
  <si>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</si>
  <si>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</si>
  <si>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</si>
  <si>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</si>
  <si>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</si>
  <si>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</si>
  <si>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</si>
  <si>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</si>
  <si>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</si>
  <si>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</si>
  <si>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</si>
  <si>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</si>
  <si>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</si>
  <si>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</si>
  <si>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</si>
  <si>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</si>
  <si>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</si>
  <si>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</si>
  <si>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</si>
  <si>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</si>
  <si>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</si>
  <si>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</si>
  <si>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</si>
  <si>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</si>
  <si>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</si>
  <si>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</si>
  <si>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</si>
  <si>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</si>
  <si>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</si>
  <si>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</si>
  <si>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</si>
  <si>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</si>
  <si>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</si>
  <si>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</si>
  <si>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</si>
  <si>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</si>
  <si>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</si>
  <si>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</si>
  <si>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</si>
  <si>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</si>
  <si>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</si>
  <si>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</si>
  <si>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</si>
  <si>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</si>
  <si>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</si>
  <si>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</si>
  <si>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</si>
  <si>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</si>
  <si>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</si>
  <si>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</si>
  <si>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</si>
  <si>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</si>
  <si>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</si>
  <si>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</si>
  <si>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</si>
  <si>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</si>
  <si>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</si>
  <si>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</si>
  <si>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</si>
  <si>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</si>
  <si>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</si>
  <si>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</si>
  <si>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</si>
  <si>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</si>
  <si>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</si>
  <si>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</si>
  <si>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</si>
  <si>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</si>
  <si>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</si>
  <si>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</si>
  <si>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</si>
  <si>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</si>
  <si>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</si>
  <si>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</si>
  <si>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</si>
  <si>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</si>
  <si>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</si>
  <si>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</si>
  <si>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</si>
  <si>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</si>
  <si>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</si>
  <si>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</si>
  <si>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</si>
  <si>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</si>
  <si>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</si>
  <si>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</si>
  <si>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</si>
  <si>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</si>
  <si>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</si>
  <si>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</si>
  <si>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</si>
  <si>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</si>
  <si>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</si>
  <si>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</si>
  <si>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</si>
  <si>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</si>
  <si>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</si>
  <si>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</si>
  <si>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</si>
  <si>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</si>
  <si>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</si>
  <si>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</si>
  <si>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</si>
  <si>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</si>
  <si>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</si>
  <si>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</si>
  <si>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</si>
  <si>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</si>
  <si>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</si>
  <si>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</si>
  <si>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</si>
  <si>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</si>
  <si>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</si>
  <si>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</si>
  <si>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</si>
  <si>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</si>
  <si>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</si>
  <si>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</si>
  <si>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</si>
  <si>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</si>
  <si>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</si>
  <si>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</si>
  <si>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</si>
  <si>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</si>
  <si>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</si>
  <si>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</si>
  <si>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</si>
  <si>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</si>
  <si>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</si>
  <si>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</si>
  <si>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</si>
  <si>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</si>
  <si>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</si>
  <si>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</si>
  <si>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</si>
  <si>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</si>
  <si>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</si>
  <si>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</si>
  <si>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</si>
  <si>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</si>
  <si>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</si>
  <si>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</si>
  <si>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</si>
  <si>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</si>
  <si>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</si>
  <si>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</si>
  <si>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</si>
  <si>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</si>
  <si>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</si>
  <si>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</si>
  <si>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</si>
  <si>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</si>
  <si>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</si>
  <si>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</si>
  <si>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</si>
  <si>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</si>
  <si>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</si>
  <si>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</si>
  <si>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</si>
  <si>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</si>
  <si>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</si>
  <si>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</si>
  <si>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</si>
  <si>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</si>
  <si>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</si>
  <si>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</si>
  <si>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</si>
  <si>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</si>
  <si>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</si>
  <si>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</si>
  <si>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</si>
  <si>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</si>
  <si>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</si>
  <si>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</si>
  <si>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</si>
  <si>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</si>
  <si>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</si>
  <si>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</si>
  <si>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</si>
  <si>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</si>
  <si>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</si>
  <si>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</si>
  <si>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</si>
  <si>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</si>
  <si>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</si>
  <si>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</si>
  <si>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</si>
  <si>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</si>
  <si>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</si>
  <si>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</si>
  <si>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</si>
  <si>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</si>
  <si>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</si>
  <si>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</si>
  <si>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</si>
  <si>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</si>
  <si>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</si>
  <si>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</si>
  <si>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</si>
  <si>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</si>
  <si>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</si>
  <si>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</si>
  <si>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</si>
  <si>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</si>
  <si>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</si>
  <si>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</si>
  <si>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</si>
  <si>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</si>
  <si>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</si>
  <si>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</si>
  <si>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</si>
  <si>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</si>
  <si>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</si>
  <si>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</si>
  <si>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</si>
  <si>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</si>
  <si>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</si>
  <si>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</si>
  <si>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</si>
  <si>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</si>
  <si>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</si>
  <si>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</si>
  <si>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</si>
  <si>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</si>
  <si>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</si>
  <si>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</si>
  <si>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</si>
  <si>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</si>
  <si>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</si>
  <si>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</si>
  <si>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</si>
  <si>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</si>
  <si>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</si>
  <si>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</si>
  <si>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</si>
  <si>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</si>
  <si>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</si>
  <si>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</si>
  <si>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</si>
  <si>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</si>
  <si>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</si>
  <si>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</si>
  <si>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</si>
  <si>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</si>
  <si>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</si>
  <si>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</si>
  <si>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</si>
  <si>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</si>
  <si>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</si>
  <si>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</si>
  <si>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</si>
  <si>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</si>
  <si>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</si>
  <si>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</si>
  <si>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</si>
  <si>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</si>
  <si>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</si>
  <si>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</si>
  <si>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</si>
  <si>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</si>
  <si>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</si>
  <si>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</si>
  <si>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</si>
  <si>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</si>
  <si>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</si>
  <si>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</si>
  <si>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</si>
  <si>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</si>
  <si>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</si>
  <si>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</si>
  <si>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</si>
  <si>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</si>
  <si>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</si>
  <si>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</si>
  <si>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</si>
  <si>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</si>
  <si>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</si>
  <si>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</si>
  <si>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</si>
  <si>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</si>
  <si>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</si>
  <si>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</si>
  <si>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</si>
  <si>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</si>
  <si>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</si>
  <si>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</si>
  <si>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</si>
  <si>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</si>
  <si>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</si>
  <si>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</si>
  <si>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</si>
  <si>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</si>
  <si>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</si>
  <si>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</si>
  <si>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</si>
  <si>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</si>
  <si>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</si>
  <si>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</si>
  <si>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</si>
  <si>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</si>
  <si>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</si>
  <si>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</si>
  <si>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</si>
  <si>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</si>
  <si>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</si>
  <si>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</si>
  <si>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</si>
  <si>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</si>
  <si>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</si>
  <si>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</si>
  <si>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</si>
  <si>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</si>
  <si>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</si>
  <si>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</si>
  <si>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</si>
  <si>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</si>
  <si>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</si>
  <si>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</si>
  <si>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</si>
  <si>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</si>
  <si>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</si>
  <si>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</si>
  <si>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</si>
  <si>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</si>
  <si>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</si>
  <si>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</si>
  <si>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</si>
  <si>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</si>
  <si>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</si>
  <si>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</si>
  <si>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</si>
  <si>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</si>
  <si>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</si>
  <si>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</si>
  <si>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</si>
  <si>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</si>
  <si>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</si>
  <si>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</si>
  <si>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</si>
  <si>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</si>
  <si>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</si>
  <si>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</si>
  <si>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</si>
  <si>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</si>
  <si>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</si>
  <si>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</si>
  <si>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</si>
  <si>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</si>
  <si>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</si>
  <si>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</si>
  <si>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</si>
  <si>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</si>
  <si>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</si>
  <si>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</si>
  <si>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</si>
  <si>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</si>
  <si>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</si>
  <si>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</si>
  <si>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</si>
  <si>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</si>
  <si>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</si>
  <si>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</si>
  <si>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</si>
  <si>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</si>
  <si>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</si>
  <si>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</si>
  <si>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</si>
  <si>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</si>
  <si>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</si>
  <si>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</si>
  <si>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</si>
  <si>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</si>
  <si>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</si>
  <si>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</si>
  <si>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</si>
  <si>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</si>
  <si>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</si>
  <si>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</si>
  <si>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</si>
  <si>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</si>
  <si>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</si>
  <si>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</si>
  <si>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</si>
  <si>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</si>
  <si>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</si>
  <si>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</si>
  <si>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</si>
  <si>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</si>
  <si>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</si>
  <si>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</si>
  <si>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</si>
  <si>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</si>
  <si>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</si>
  <si>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</si>
  <si>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</si>
  <si>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</si>
  <si>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</si>
  <si>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</si>
  <si>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</si>
  <si>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</si>
  <si>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</si>
  <si>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</si>
  <si>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</si>
  <si>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</si>
  <si>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</si>
  <si>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</si>
  <si>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</si>
  <si>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</si>
  <si>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</si>
  <si>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</si>
  <si>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</si>
  <si>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</si>
  <si>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</si>
  <si>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</si>
  <si>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</si>
  <si>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</si>
  <si>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</si>
  <si>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</si>
  <si>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</si>
  <si>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</si>
  <si>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</si>
  <si>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</si>
  <si>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</si>
  <si>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</si>
  <si>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</si>
  <si>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</si>
  <si>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</si>
  <si>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</si>
  <si>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</si>
  <si>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</si>
  <si>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</si>
  <si>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</si>
  <si>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</si>
  <si>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</si>
  <si>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</si>
  <si>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</si>
  <si>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</si>
  <si>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</si>
  <si>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</si>
  <si>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</si>
  <si>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</si>
  <si>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</si>
  <si>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</si>
  <si>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</si>
  <si>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</si>
  <si>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</si>
  <si>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</si>
  <si>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</si>
  <si>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</si>
  <si>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</si>
  <si>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</si>
  <si>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</si>
  <si>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</si>
  <si>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</si>
  <si>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</si>
  <si>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</si>
  <si>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</si>
  <si>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</si>
  <si>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</si>
  <si>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</si>
  <si>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</si>
  <si>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</si>
  <si>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</si>
  <si>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</si>
  <si>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</si>
  <si>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</si>
  <si>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</si>
  <si>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</si>
  <si>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</si>
  <si>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</si>
  <si>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</si>
  <si>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</si>
  <si>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</si>
  <si>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</si>
  <si>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</si>
  <si>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</si>
  <si>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</si>
  <si>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</si>
  <si>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</si>
  <si>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</si>
  <si>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</si>
  <si>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</si>
  <si>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</si>
  <si>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</si>
  <si>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</si>
  <si>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</si>
  <si>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</si>
  <si>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</si>
  <si>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</si>
  <si>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</si>
  <si>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</si>
  <si>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</si>
  <si>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</si>
  <si>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</si>
  <si>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</si>
  <si>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</si>
  <si>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</si>
  <si>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</si>
  <si>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</si>
  <si>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</si>
  <si>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</si>
  <si>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</si>
  <si>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</si>
  <si>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</si>
  <si>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</si>
  <si>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</si>
  <si>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</si>
  <si>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</si>
  <si>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</si>
  <si>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</si>
  <si>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</si>
  <si>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</si>
  <si>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</si>
  <si>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</si>
  <si>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</si>
  <si>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</si>
  <si>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</si>
  <si>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</si>
  <si>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</si>
  <si>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</si>
  <si>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</si>
  <si>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</si>
  <si>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</si>
  <si>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</si>
  <si>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</si>
  <si>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</si>
  <si>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</si>
  <si>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</si>
  <si>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</si>
  <si>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</si>
  <si>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</si>
  <si>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</si>
  <si>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</si>
  <si>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</si>
  <si>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</si>
  <si>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</si>
  <si>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</si>
  <si>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</si>
  <si>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</si>
  <si>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</si>
  <si>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</si>
  <si>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</si>
  <si>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</si>
  <si>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</si>
  <si>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</si>
  <si>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</si>
  <si>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</si>
  <si>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</si>
  <si>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</si>
  <si>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</si>
  <si>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</si>
  <si>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</si>
  <si>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</si>
  <si>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</si>
  <si>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</si>
  <si>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</si>
  <si>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</si>
  <si>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</si>
  <si>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</si>
  <si>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</si>
  <si>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</si>
  <si>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</si>
  <si>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</si>
  <si>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</si>
  <si>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</si>
  <si>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</si>
  <si>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</si>
  <si>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</si>
  <si>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</si>
  <si>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</si>
  <si>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</si>
  <si>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</si>
  <si>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</si>
  <si>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</si>
  <si>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</si>
  <si>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</si>
  <si>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</si>
  <si>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</si>
  <si>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</si>
  <si>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</si>
  <si>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</si>
  <si>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</si>
  <si>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</si>
  <si>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</si>
  <si>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</si>
  <si>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</si>
  <si>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</si>
  <si>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</si>
  <si>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</si>
  <si>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</si>
  <si>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</si>
  <si>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</si>
  <si>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</si>
  <si>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</si>
  <si>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</si>
  <si>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</si>
  <si>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</si>
  <si>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</si>
  <si>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</si>
  <si>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</si>
  <si>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</si>
  <si>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</si>
  <si>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</si>
  <si>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</si>
  <si>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</si>
  <si>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</si>
  <si>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</si>
  <si>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</si>
  <si>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</si>
  <si>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</si>
  <si>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</si>
  <si>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</si>
  <si>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</si>
  <si>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</si>
  <si>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</si>
  <si>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</si>
  <si>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</si>
  <si>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</si>
  <si>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</si>
  <si>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</si>
  <si>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</si>
  <si>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</si>
  <si>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</si>
  <si>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</si>
  <si>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</si>
  <si>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</si>
  <si>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</si>
  <si>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</si>
  <si>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</si>
  <si>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</si>
  <si>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</si>
  <si>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</si>
  <si>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</si>
  <si>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</si>
  <si>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</si>
  <si>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</si>
  <si>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</si>
  <si>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</si>
  <si>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</si>
  <si>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</si>
  <si>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</si>
  <si>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</si>
  <si>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</si>
  <si>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</si>
  <si>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</si>
  <si>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</si>
  <si>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</si>
  <si>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</si>
  <si>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</si>
  <si>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</si>
  <si>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</si>
  <si>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</si>
  <si>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</si>
  <si>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</si>
  <si>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</si>
  <si>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</si>
  <si>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</si>
  <si>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</si>
  <si>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</si>
  <si>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</si>
  <si>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</si>
  <si>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</si>
  <si>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</si>
  <si>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</si>
  <si>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</si>
  <si>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</si>
  <si>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</si>
  <si>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</si>
  <si>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</si>
  <si>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</si>
  <si>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</si>
  <si>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</si>
  <si>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</si>
  <si>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</si>
  <si>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</si>
  <si>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</si>
  <si>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</si>
  <si>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</si>
  <si>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</si>
  <si>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</si>
  <si>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</si>
  <si>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</si>
  <si>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</si>
  <si>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</si>
  <si>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</si>
  <si>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</si>
  <si>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</si>
  <si>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</si>
  <si>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</si>
  <si>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</si>
  <si>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</si>
  <si>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</si>
  <si>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</si>
  <si>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</si>
  <si>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</si>
  <si>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</si>
  <si>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</si>
  <si>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</si>
  <si>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</si>
  <si>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</si>
  <si>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</si>
  <si>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</si>
  <si>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</si>
  <si>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</si>
  <si>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</si>
  <si>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</si>
  <si>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</si>
  <si>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</si>
  <si>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</si>
  <si>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</si>
  <si>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</si>
  <si>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</si>
  <si>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</si>
  <si>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</si>
  <si>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</si>
  <si>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</si>
  <si>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</si>
  <si>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</si>
  <si>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</si>
  <si>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</si>
  <si>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</si>
  <si>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</si>
  <si>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</si>
  <si>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</si>
  <si>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</si>
  <si>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</si>
  <si>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</si>
  <si>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</si>
  <si>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</si>
  <si>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</si>
  <si>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</si>
  <si>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</si>
  <si>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</si>
  <si>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</si>
  <si>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</si>
  <si>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</si>
  <si>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</si>
  <si>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</si>
  <si>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</si>
  <si>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</si>
  <si>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</si>
  <si>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</si>
  <si>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</si>
  <si>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</si>
  <si>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</si>
  <si>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</si>
  <si>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</si>
  <si>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</si>
  <si>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</si>
  <si>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</si>
  <si>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</si>
  <si>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</si>
  <si>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</si>
  <si>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</si>
  <si>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</si>
  <si>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</si>
  <si>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</si>
  <si>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</si>
  <si>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</si>
  <si>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</si>
  <si>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</si>
  <si>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</si>
  <si>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</si>
  <si>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</si>
  <si>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</si>
  <si>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</si>
  <si>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</si>
  <si>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</si>
  <si>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</si>
  <si>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</si>
  <si>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</si>
  <si>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</si>
  <si>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</si>
  <si>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</si>
  <si>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</si>
  <si>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</si>
  <si>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</si>
  <si>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</si>
  <si>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</si>
  <si>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</si>
  <si>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</si>
  <si>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</si>
  <si>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</si>
  <si>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</si>
  <si>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</si>
  <si>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</si>
  <si>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</si>
  <si>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</si>
  <si>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</si>
  <si>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</si>
  <si>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</si>
  <si>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</si>
  <si>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</si>
  <si>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</si>
  <si>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</si>
  <si>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</si>
  <si>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</si>
  <si>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</si>
  <si>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</si>
  <si>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</si>
  <si>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</si>
  <si>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</si>
  <si>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</si>
  <si>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</si>
  <si>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</si>
  <si>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</si>
  <si>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</si>
  <si>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</si>
  <si>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</si>
  <si>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</si>
  <si>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</si>
  <si>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</si>
  <si>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</si>
  <si>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</si>
  <si>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</si>
  <si>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</si>
  <si>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</si>
  <si>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</si>
  <si>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</si>
  <si>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</si>
  <si>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</si>
  <si>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</si>
  <si>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</si>
  <si>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</si>
  <si>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</si>
  <si>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</si>
  <si>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</si>
  <si>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</si>
  <si>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</si>
  <si>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</si>
  <si>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</si>
  <si>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</si>
  <si>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</si>
  <si>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</si>
  <si>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</si>
  <si>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</si>
  <si>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</si>
  <si>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</si>
  <si>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</si>
  <si>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</si>
  <si>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</si>
  <si>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</si>
  <si>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</si>
  <si>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</si>
  <si>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</si>
  <si>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</si>
  <si>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</si>
  <si>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</si>
  <si>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</si>
  <si>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</si>
  <si>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</si>
  <si>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</si>
  <si>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</si>
  <si>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</si>
  <si>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</si>
  <si>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</si>
  <si>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</si>
  <si>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</si>
  <si>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</si>
  <si>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</si>
  <si>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</si>
  <si>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</si>
  <si>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</si>
  <si>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</si>
  <si>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</si>
  <si>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</si>
  <si>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</si>
  <si>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</si>
  <si>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</si>
  <si>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</si>
  <si>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</si>
  <si>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</si>
  <si>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</si>
  <si>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</si>
  <si>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</si>
  <si>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</si>
  <si>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</si>
  <si>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</si>
  <si>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</si>
  <si>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</si>
  <si>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</si>
  <si>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</si>
  <si>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</si>
  <si>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</si>
  <si>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</si>
  <si>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</si>
  <si>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</si>
  <si>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</si>
  <si>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</si>
  <si>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</si>
  <si>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</si>
  <si>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</si>
  <si>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</si>
  <si>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</si>
  <si>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</si>
  <si>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</si>
  <si>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</si>
  <si>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</si>
  <si>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</si>
  <si>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</si>
  <si>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</si>
  <si>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</si>
  <si>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</si>
  <si>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</si>
  <si>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</si>
  <si>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</si>
  <si>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</si>
  <si>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</si>
  <si>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</si>
  <si>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</si>
  <si>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</si>
  <si>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</si>
  <si>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</si>
  <si>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</si>
  <si>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</si>
  <si>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</si>
  <si>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</si>
  <si>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</si>
  <si>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</si>
  <si>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</si>
  <si>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</si>
  <si>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</si>
  <si>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</si>
  <si>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</si>
  <si>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</si>
  <si>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</si>
  <si>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</si>
  <si>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</si>
  <si>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</si>
  <si>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</si>
  <si>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</si>
  <si>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</si>
  <si>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</si>
  <si>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</si>
  <si>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</si>
  <si>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</si>
  <si>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</si>
  <si>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</si>
  <si>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</si>
  <si>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</si>
  <si>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</si>
  <si>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</si>
  <si>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</si>
  <si>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</si>
  <si>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</si>
  <si>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</si>
  <si>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</si>
  <si>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</si>
  <si>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</si>
  <si>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</si>
  <si>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</si>
  <si>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</si>
  <si>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</si>
  <si>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</si>
  <si>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</si>
  <si>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</si>
  <si>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</si>
  <si>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</si>
  <si>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</si>
  <si>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</si>
  <si>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</si>
  <si>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</si>
  <si>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</si>
  <si>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</si>
  <si>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</si>
  <si>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</si>
  <si>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</si>
  <si>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</si>
  <si>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</si>
  <si>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</si>
  <si>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</si>
  <si>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</si>
  <si>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</si>
  <si>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</si>
  <si>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</si>
  <si>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</si>
  <si>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</si>
  <si>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</si>
  <si>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</si>
  <si>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</si>
  <si>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</si>
  <si>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</si>
  <si>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</si>
  <si>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</si>
  <si>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</si>
  <si>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</si>
  <si>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</si>
  <si>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</si>
  <si>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</si>
  <si>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</si>
  <si>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</si>
  <si>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</si>
  <si>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</si>
  <si>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</si>
  <si>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</si>
  <si>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</si>
  <si>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</si>
  <si>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</si>
  <si>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</si>
  <si>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</si>
  <si>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</si>
  <si>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</si>
  <si>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</si>
  <si>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</si>
  <si>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</si>
  <si>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</si>
  <si>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</si>
  <si>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</si>
  <si>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</si>
  <si>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</si>
  <si>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</si>
  <si>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</si>
  <si>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</si>
  <si>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</si>
  <si>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</si>
  <si>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</si>
  <si>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</si>
  <si>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</si>
  <si>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</si>
  <si>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</si>
  <si>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</si>
  <si>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</si>
  <si>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</si>
  <si>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</si>
  <si>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</si>
  <si>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</si>
  <si>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</si>
  <si>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</si>
  <si>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</si>
  <si>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</si>
  <si>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</si>
  <si>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</si>
  <si>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</si>
  <si>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</si>
  <si>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</si>
  <si>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</si>
  <si>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</si>
  <si>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</si>
  <si>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</si>
  <si>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</si>
  <si>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</si>
  <si>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</si>
  <si>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</si>
  <si>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</si>
  <si>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</si>
  <si>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</si>
  <si>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</si>
  <si>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</si>
  <si>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</si>
  <si>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</si>
  <si>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</si>
  <si>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</si>
  <si>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</si>
  <si>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</si>
  <si>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</si>
  <si>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</si>
  <si>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</si>
  <si>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</si>
  <si>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</si>
  <si>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</si>
  <si>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</si>
  <si>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</si>
  <si>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</si>
  <si>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</si>
  <si>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</si>
  <si>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</si>
  <si>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</si>
  <si>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</si>
  <si>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</si>
  <si>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</si>
  <si>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</si>
  <si>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</si>
  <si>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</si>
  <si>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</si>
  <si>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</si>
  <si>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</si>
  <si>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</si>
  <si>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</si>
  <si>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</si>
  <si>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</si>
  <si>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</si>
  <si>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</si>
  <si>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</si>
  <si>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</si>
  <si>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</si>
  <si>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</si>
  <si>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</si>
  <si>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</si>
  <si>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</si>
  <si>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</si>
  <si>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</si>
  <si>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</si>
  <si>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</si>
  <si>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</si>
  <si>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</si>
  <si>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</si>
  <si>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</si>
  <si>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</si>
  <si>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</si>
  <si>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</si>
  <si>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</si>
  <si>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</si>
  <si>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</si>
  <si>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</si>
  <si>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</si>
  <si>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</si>
  <si>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</si>
  <si>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</si>
  <si>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</si>
  <si>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</si>
  <si>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</si>
  <si>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</si>
  <si>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</si>
  <si>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</si>
  <si>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</si>
  <si>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</si>
  <si>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</si>
  <si>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</si>
  <si>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</si>
  <si>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</si>
  <si>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</si>
  <si>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</si>
  <si>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</si>
  <si>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</si>
  <si>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</si>
  <si>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</si>
  <si>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</si>
  <si>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</si>
  <si>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</si>
  <si>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</si>
  <si>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</si>
  <si>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</si>
  <si>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</si>
  <si>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</si>
  <si>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</si>
  <si>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</si>
  <si>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</si>
  <si>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</si>
  <si>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</si>
  <si>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</si>
  <si>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</si>
  <si>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</si>
  <si>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</si>
  <si>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</si>
  <si>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</si>
  <si>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</si>
  <si>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</si>
  <si>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</si>
  <si>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</si>
  <si>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</si>
  <si>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</si>
  <si>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</si>
  <si>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</si>
  <si>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</si>
  <si>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</si>
  <si>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</si>
  <si>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</si>
  <si>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</si>
  <si>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</si>
  <si>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</si>
  <si>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</si>
  <si>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</si>
  <si>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</si>
  <si>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</si>
  <si>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</si>
  <si>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</si>
  <si>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</si>
  <si>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</si>
  <si>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</si>
  <si>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</si>
  <si>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</si>
  <si>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</si>
  <si>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</si>
  <si>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</si>
  <si>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</si>
  <si>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</si>
  <si>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</si>
  <si>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</si>
  <si>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</si>
  <si>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</si>
  <si>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</si>
  <si>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</si>
  <si>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</si>
  <si>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</si>
  <si>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</si>
  <si>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</si>
  <si>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</si>
  <si>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</si>
  <si>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</si>
  <si>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</si>
  <si>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</si>
  <si>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</si>
  <si>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</si>
  <si>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</si>
  <si>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</si>
  <si>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</si>
  <si>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</si>
  <si>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</si>
  <si>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</si>
  <si>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</si>
  <si>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</si>
  <si>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</si>
  <si>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</si>
  <si>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</si>
  <si>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</si>
  <si>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</si>
  <si>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</si>
  <si>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</si>
  <si>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</si>
  <si>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</si>
  <si>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</si>
  <si>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</si>
  <si>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</si>
  <si>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</si>
  <si>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</si>
  <si>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</si>
  <si>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</si>
  <si>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</si>
  <si>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</si>
  <si>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</si>
  <si>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</si>
  <si>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</si>
  <si>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</si>
  <si>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</si>
  <si>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</si>
  <si>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</si>
  <si>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</si>
  <si>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</si>
  <si>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</si>
  <si>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</si>
  <si>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</si>
  <si>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</si>
  <si>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</si>
  <si>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</si>
  <si>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</si>
  <si>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</si>
  <si>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</si>
  <si>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</si>
  <si>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</si>
  <si>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</si>
  <si>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</si>
  <si>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</si>
  <si>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</si>
  <si>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</si>
  <si>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</si>
  <si>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</si>
  <si>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</si>
  <si>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</si>
  <si>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</si>
  <si>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</si>
  <si>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</si>
  <si>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</si>
  <si>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</si>
  <si>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</si>
  <si>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</si>
  <si>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</si>
  <si>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</si>
  <si>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</si>
  <si>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</si>
  <si>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</si>
  <si>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</si>
  <si>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</si>
  <si>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</si>
  <si>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</si>
  <si>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</si>
  <si>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</si>
  <si>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</si>
  <si>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</si>
  <si>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</si>
  <si>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</si>
  <si>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</si>
  <si>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</si>
  <si>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</si>
  <si>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</si>
  <si>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</si>
  <si>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</si>
  <si>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</si>
  <si>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</si>
  <si>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</si>
  <si>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</si>
  <si>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</si>
  <si>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</si>
  <si>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</si>
  <si>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</si>
  <si>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</si>
  <si>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</si>
  <si>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</si>
  <si>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</si>
  <si>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</si>
  <si>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</si>
  <si>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</si>
  <si>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</si>
  <si>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</si>
  <si>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</si>
  <si>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</si>
  <si>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</si>
  <si>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</si>
  <si>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</si>
  <si>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</si>
  <si>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</si>
  <si>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</si>
  <si>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</si>
  <si>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</si>
  <si>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</si>
  <si>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</si>
  <si>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</si>
  <si>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</si>
  <si>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</si>
  <si>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</si>
  <si>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</si>
  <si>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</si>
  <si>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</si>
  <si>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</si>
  <si>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</si>
  <si>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</si>
  <si>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</si>
  <si>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</si>
  <si>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</si>
  <si>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</si>
  <si>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</si>
  <si>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</si>
  <si>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</si>
  <si>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</si>
  <si>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</si>
  <si>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</si>
  <si>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</si>
  <si>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</si>
  <si>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</si>
  <si>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</si>
  <si>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</si>
  <si>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</si>
  <si>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</si>
  <si>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</si>
  <si>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</si>
  <si>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</si>
  <si>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</si>
  <si>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</si>
  <si>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</si>
  <si>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</si>
  <si>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</si>
  <si>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</si>
  <si>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</si>
  <si>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</si>
  <si>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</si>
  <si>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</si>
  <si>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</si>
  <si>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</si>
  <si>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</si>
  <si>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</si>
  <si>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</si>
  <si>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</si>
  <si>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</si>
  <si>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</si>
  <si>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</si>
  <si>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</si>
  <si>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</si>
  <si>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</si>
  <si>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</si>
  <si>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</si>
  <si>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</si>
  <si>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</si>
  <si>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</si>
  <si>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</si>
  <si>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</si>
  <si>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</si>
  <si>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</si>
  <si>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</si>
  <si>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</si>
  <si>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</si>
  <si>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</si>
  <si>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</si>
  <si>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</si>
  <si>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</si>
  <si>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</si>
  <si>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</si>
  <si>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</si>
  <si>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</si>
  <si>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</si>
  <si>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</si>
  <si>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</si>
  <si>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</si>
  <si>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</si>
  <si>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</si>
  <si>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</si>
  <si>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</si>
  <si>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</si>
  <si>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</si>
  <si>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</si>
  <si>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</si>
  <si>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</si>
  <si>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</si>
  <si>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</si>
  <si>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</si>
  <si>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</si>
  <si>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</si>
  <si>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</si>
  <si>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</si>
  <si>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</si>
  <si>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</si>
  <si>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</si>
  <si>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</si>
  <si>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</si>
  <si>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</si>
  <si>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</si>
  <si>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</si>
  <si>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</si>
  <si>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</si>
  <si>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</si>
  <si>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</si>
  <si>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</si>
  <si>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</si>
  <si>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</si>
  <si>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</si>
  <si>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</si>
  <si>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</si>
  <si>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</si>
  <si>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</si>
  <si>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</si>
  <si>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</si>
  <si>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</si>
  <si>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</si>
  <si>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</si>
  <si>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</si>
  <si>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</si>
  <si>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</si>
  <si>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</si>
  <si>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</si>
  <si>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</si>
  <si>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</si>
  <si>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</si>
  <si>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</si>
  <si>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</si>
  <si>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</si>
  <si>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</si>
  <si>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</si>
  <si>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</si>
  <si>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</si>
  <si>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</si>
  <si>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</si>
  <si>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</si>
  <si>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</si>
  <si>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</si>
  <si>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</si>
  <si>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</si>
  <si>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</si>
  <si>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</si>
  <si>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</si>
  <si>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</si>
  <si>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</si>
  <si>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</si>
  <si>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</si>
  <si>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</si>
  <si>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</si>
  <si>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</si>
  <si>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</si>
  <si>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</si>
  <si>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</si>
  <si>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</si>
  <si>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</si>
  <si>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</si>
  <si>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</si>
  <si>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</si>
  <si>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</si>
  <si>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</si>
  <si>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</si>
  <si>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</si>
  <si>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</si>
  <si>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</si>
  <si>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</si>
  <si>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</si>
  <si>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</si>
  <si>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</si>
  <si>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</si>
  <si>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</si>
  <si>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</si>
  <si>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</si>
  <si>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</si>
  <si>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</si>
  <si>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</si>
  <si>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</si>
  <si>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</si>
  <si>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</si>
  <si>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</si>
  <si>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</si>
  <si>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</si>
  <si>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</si>
  <si>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</si>
  <si>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</si>
  <si>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</si>
  <si>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</si>
  <si>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</si>
  <si>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</si>
  <si>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</si>
  <si>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</si>
  <si>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</si>
  <si>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</si>
  <si>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</si>
  <si>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</si>
  <si>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</si>
  <si>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</si>
  <si>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</si>
  <si>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</si>
  <si>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</si>
  <si>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</si>
  <si>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</si>
  <si>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</si>
  <si>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</si>
  <si>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</si>
  <si>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</si>
  <si>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</si>
  <si>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</si>
  <si>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</si>
  <si>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</si>
  <si>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</si>
  <si>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</si>
  <si>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</si>
  <si>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</si>
  <si>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</si>
  <si>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</si>
  <si>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</si>
  <si>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</si>
  <si>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</si>
  <si>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</si>
  <si>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</si>
  <si>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</si>
  <si>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</si>
  <si>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</si>
  <si>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</si>
  <si>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</si>
  <si>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</si>
  <si>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</si>
  <si>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</si>
  <si>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</si>
  <si>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</si>
  <si>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</si>
  <si>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</si>
  <si>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</si>
  <si>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</si>
  <si>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</si>
  <si>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</si>
  <si>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</si>
  <si>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</si>
  <si>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</si>
  <si>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</si>
  <si>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</si>
  <si>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</si>
  <si>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</si>
  <si>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</si>
  <si>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</si>
  <si>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</si>
  <si>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</si>
  <si>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</si>
  <si>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</si>
  <si>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</si>
  <si>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</si>
  <si>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</si>
  <si>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</si>
  <si>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</si>
  <si>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</si>
  <si>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</si>
  <si>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</si>
  <si>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</si>
  <si>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</si>
  <si>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</si>
  <si>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</si>
  <si>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</si>
  <si>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</si>
  <si>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</si>
  <si>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</si>
  <si>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</si>
  <si>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</si>
  <si>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</si>
  <si>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</si>
  <si>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</si>
  <si>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</si>
  <si>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</si>
  <si>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</si>
  <si>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</si>
  <si>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</si>
  <si>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</si>
  <si>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</si>
  <si>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</si>
  <si>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</si>
  <si>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</si>
  <si>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</si>
  <si>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</si>
  <si>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</si>
  <si>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</si>
  <si>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</si>
  <si>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</si>
  <si>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</si>
  <si>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</si>
  <si>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</si>
  <si>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</si>
  <si>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</si>
  <si>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</si>
  <si>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</si>
  <si>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</si>
  <si>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</si>
  <si>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</si>
  <si>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</si>
  <si>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</si>
  <si>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</si>
  <si>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</si>
  <si>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</si>
  <si>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</si>
  <si>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</si>
  <si>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</si>
  <si>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</si>
  <si>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</si>
  <si>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</si>
  <si>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</si>
  <si>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</si>
  <si>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</si>
  <si>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</si>
  <si>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</si>
  <si>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</si>
  <si>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</si>
  <si>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</si>
  <si>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</si>
  <si>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</si>
  <si>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</si>
  <si>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</si>
  <si>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</si>
  <si>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</si>
  <si>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</si>
  <si>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</si>
  <si>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</si>
  <si>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</si>
  <si>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</si>
  <si>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</si>
  <si>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</si>
  <si>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</si>
  <si>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</si>
  <si>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</si>
  <si>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</si>
  <si>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</si>
  <si>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</si>
  <si>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</si>
  <si>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</si>
  <si>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</si>
  <si>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</si>
  <si>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</si>
  <si>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</si>
  <si>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</si>
  <si>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</si>
  <si>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</si>
  <si>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</si>
  <si>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</si>
  <si>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</si>
  <si>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</si>
  <si>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</si>
  <si>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</si>
  <si>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</si>
  <si>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</si>
  <si>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</si>
  <si>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</si>
  <si>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</si>
  <si>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</si>
  <si>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</si>
  <si>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</si>
  <si>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</si>
  <si>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</si>
  <si>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</si>
  <si>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</si>
  <si>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</si>
  <si>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</si>
  <si>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</si>
  <si>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</si>
  <si>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</si>
  <si>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</si>
  <si>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</si>
  <si>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</si>
  <si>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</si>
  <si>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</si>
  <si>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</si>
  <si>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</si>
  <si>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</si>
  <si>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</si>
  <si>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</si>
  <si>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</si>
  <si>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</si>
  <si>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</si>
  <si>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</si>
  <si>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</si>
  <si>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</si>
  <si>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</si>
  <si>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</si>
  <si>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</si>
  <si>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</si>
  <si>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</si>
  <si>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</si>
  <si>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</si>
  <si>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</si>
  <si>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</si>
  <si>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</si>
  <si>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</si>
  <si>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</si>
  <si>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</si>
  <si>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</si>
  <si>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</si>
  <si>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</si>
  <si>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</si>
  <si>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</si>
  <si>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</si>
  <si>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</si>
  <si>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</si>
  <si>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</si>
  <si>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</si>
  <si>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</si>
  <si>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</si>
  <si>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</si>
  <si>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</si>
  <si>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</si>
  <si>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</si>
  <si>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</si>
  <si>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</si>
  <si>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</si>
  <si>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</si>
  <si>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</si>
  <si>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</si>
  <si>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</si>
  <si>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</si>
  <si>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</si>
  <si>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</si>
  <si>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</si>
  <si>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</si>
  <si>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</si>
  <si>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</si>
  <si>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</si>
  <si>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</si>
  <si>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</si>
  <si>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</si>
  <si>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</si>
  <si>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</si>
  <si>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</si>
  <si>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</si>
  <si>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</si>
  <si>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</si>
  <si>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</si>
  <si>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</si>
  <si>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</si>
  <si>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</si>
  <si>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</si>
  <si>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</si>
  <si>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</si>
  <si>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</si>
  <si>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</si>
  <si>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</si>
  <si>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</si>
  <si>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</si>
  <si>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</si>
  <si>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</si>
  <si>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</si>
  <si>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</si>
  <si>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</si>
  <si>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</si>
  <si>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</si>
  <si>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</si>
  <si>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</si>
  <si>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</si>
  <si>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</si>
  <si>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</si>
  <si>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</si>
  <si>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</si>
  <si>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</si>
  <si>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</si>
  <si>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</si>
  <si>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</si>
  <si>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</si>
  <si>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</si>
  <si>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</si>
  <si>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</si>
  <si>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</si>
  <si>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</si>
  <si>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</si>
  <si>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</si>
  <si>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</si>
  <si>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</si>
  <si>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</si>
  <si>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</si>
  <si>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</si>
  <si>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</si>
  <si>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</si>
  <si>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</si>
  <si>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</si>
  <si>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</si>
  <si>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</si>
  <si>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</si>
  <si>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</si>
  <si>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</si>
  <si>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</si>
  <si>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</si>
  <si>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</si>
  <si>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</si>
  <si>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</si>
  <si>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</si>
  <si>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</si>
  <si>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</si>
  <si>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</si>
  <si>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</si>
  <si>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</si>
  <si>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</si>
  <si>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</si>
  <si>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</si>
  <si>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</si>
  <si>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</si>
  <si>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</si>
  <si>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</si>
  <si>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</si>
  <si>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</si>
  <si>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</si>
  <si>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</si>
  <si>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</si>
  <si>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</si>
  <si>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</si>
  <si>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</si>
  <si>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</si>
  <si>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</si>
  <si>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</si>
  <si>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</si>
  <si>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</si>
  <si>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</si>
  <si>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</si>
  <si>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</si>
  <si>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</si>
  <si>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</si>
  <si>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</si>
  <si>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</si>
  <si>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</si>
  <si>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</si>
  <si>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</si>
  <si>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</si>
  <si>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</si>
  <si>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</si>
  <si>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</si>
  <si>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</si>
  <si>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</si>
  <si>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</si>
  <si>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</si>
  <si>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</si>
  <si>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</si>
  <si>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</si>
  <si>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</si>
  <si>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</si>
  <si>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</si>
  <si>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</si>
  <si>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</si>
  <si>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</si>
  <si>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</si>
  <si>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</si>
  <si>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</si>
  <si>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</si>
  <si>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</si>
  <si>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</si>
  <si>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</si>
  <si>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</si>
  <si>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</si>
  <si>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</si>
  <si>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</si>
  <si>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</si>
  <si>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</si>
  <si>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</si>
  <si>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</si>
  <si>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</si>
  <si>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</si>
  <si>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</si>
  <si>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</si>
  <si>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</si>
  <si>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</si>
  <si>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</si>
  <si>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</si>
  <si>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</si>
  <si>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</si>
  <si>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</si>
  <si>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</si>
  <si>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</si>
  <si>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</si>
  <si>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</si>
  <si>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</si>
  <si>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</si>
  <si>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</si>
  <si>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</si>
  <si>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</si>
  <si>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</si>
  <si>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</si>
  <si>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</si>
  <si>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</si>
  <si>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</si>
  <si>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</si>
  <si>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</si>
  <si>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</si>
  <si>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</si>
  <si>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</si>
  <si>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</si>
  <si>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</si>
  <si>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</si>
  <si>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</si>
  <si>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</si>
  <si>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</si>
  <si>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</si>
  <si>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</si>
  <si>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</si>
  <si>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</si>
  <si>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</si>
  <si>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</si>
  <si>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</si>
  <si>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</si>
  <si>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</si>
  <si>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</si>
  <si>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</si>
  <si>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</si>
  <si>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</si>
  <si>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</si>
  <si>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</si>
  <si>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</si>
  <si>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</si>
  <si>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</si>
  <si>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</si>
  <si>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</si>
  <si>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</si>
  <si>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</si>
  <si>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</si>
  <si>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</si>
  <si>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</si>
  <si>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</si>
  <si>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</si>
  <si>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</si>
  <si>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</si>
  <si>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</si>
  <si>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</si>
  <si>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</si>
  <si>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</si>
  <si>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</si>
  <si>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</si>
  <si>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</si>
  <si>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</si>
  <si>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</si>
  <si>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</si>
  <si>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</si>
  <si>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</si>
  <si>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</si>
  <si>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</si>
  <si>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</si>
  <si>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</si>
  <si>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</si>
  <si>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</si>
  <si>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</si>
  <si>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</si>
  <si>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</si>
  <si>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</si>
  <si>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</si>
  <si>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</si>
  <si>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</si>
  <si>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</si>
  <si>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</si>
  <si>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</si>
  <si>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</si>
  <si>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</si>
  <si>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</si>
  <si>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</si>
  <si>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</si>
  <si>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</si>
  <si>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</si>
  <si>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</si>
  <si>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</si>
  <si>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</si>
  <si>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</si>
  <si>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</si>
  <si>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</si>
  <si>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</si>
  <si>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</si>
  <si>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</si>
  <si>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</si>
  <si>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</si>
  <si>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</si>
  <si>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</si>
  <si>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</si>
  <si>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</si>
  <si>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</si>
  <si>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</si>
  <si>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</si>
  <si>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</si>
  <si>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</si>
  <si>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</si>
  <si>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</si>
  <si>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</si>
  <si>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</si>
  <si>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</si>
  <si>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</si>
  <si>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</si>
  <si>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</si>
  <si>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</si>
  <si>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</si>
  <si>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</si>
  <si>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</si>
  <si>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</si>
  <si>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</si>
  <si>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</si>
  <si>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</si>
  <si>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</si>
  <si>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</si>
  <si>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</si>
  <si>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</si>
  <si>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</si>
  <si>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</si>
  <si>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</si>
  <si>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</si>
  <si>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</si>
  <si>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</si>
  <si>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</si>
  <si>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</si>
  <si>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</si>
  <si>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</si>
  <si>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</si>
  <si>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</si>
  <si>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</si>
  <si>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</si>
  <si>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</si>
  <si>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</si>
  <si>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</si>
  <si>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</si>
  <si>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</si>
  <si>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</si>
  <si>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</si>
  <si>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</si>
  <si>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</si>
  <si>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</si>
  <si>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</si>
  <si>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</si>
  <si>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</si>
  <si>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</si>
  <si>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</si>
  <si>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</si>
  <si>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</si>
  <si>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</si>
  <si>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</si>
  <si>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</si>
  <si>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</si>
  <si>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</si>
  <si>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</si>
  <si>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</si>
  <si>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</si>
  <si>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</si>
  <si>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</si>
  <si>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</si>
  <si>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</si>
  <si>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</si>
  <si>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</si>
  <si>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</si>
  <si>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</si>
  <si>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</si>
  <si>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</si>
  <si>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</si>
  <si>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</si>
  <si>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</si>
  <si>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</si>
  <si>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</si>
  <si>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</si>
  <si>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</si>
  <si>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</si>
  <si>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</si>
  <si>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</si>
  <si>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</si>
  <si>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</si>
  <si>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</si>
  <si>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</si>
  <si>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</si>
  <si>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</si>
  <si>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</si>
  <si>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</si>
  <si>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</si>
  <si>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</si>
  <si>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</si>
  <si>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</si>
  <si>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</si>
  <si>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</si>
  <si>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</si>
  <si>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</si>
  <si>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</si>
  <si>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</si>
  <si>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</si>
  <si>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</si>
  <si>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</si>
  <si>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</si>
  <si>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</si>
  <si>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</si>
  <si>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</si>
  <si>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</si>
  <si>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</si>
  <si>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</si>
  <si>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</si>
  <si>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</si>
  <si>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</si>
  <si>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</si>
  <si>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</si>
  <si>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</si>
  <si>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</si>
  <si>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</si>
  <si>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</si>
  <si>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</si>
  <si>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</si>
  <si>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</si>
  <si>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</si>
  <si>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</si>
  <si>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</si>
  <si>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</si>
  <si>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</si>
  <si>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</si>
  <si>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</si>
  <si>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</si>
  <si>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</si>
  <si>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</si>
  <si>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</si>
  <si>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</si>
  <si>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</si>
  <si>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</si>
  <si>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</si>
  <si>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</si>
  <si>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</si>
  <si>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</si>
  <si>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</si>
  <si>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</si>
  <si>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</si>
  <si>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</si>
  <si>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</si>
  <si>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</si>
  <si>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</si>
  <si>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</si>
  <si>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</si>
  <si>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</si>
  <si>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</si>
  <si>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</si>
  <si>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</si>
  <si>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</si>
  <si>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</si>
  <si>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</si>
  <si>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</si>
  <si>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</si>
  <si>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</si>
  <si>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</si>
  <si>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</si>
  <si>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</si>
  <si>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</si>
  <si>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</si>
  <si>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</si>
  <si>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</si>
  <si>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</si>
  <si>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</si>
  <si>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</si>
  <si>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</si>
  <si>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</si>
  <si>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</si>
  <si>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</si>
  <si>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</si>
  <si>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</si>
  <si>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</si>
  <si>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</si>
  <si>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</si>
  <si>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</si>
  <si>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</si>
  <si>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</si>
  <si>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</si>
  <si>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</si>
  <si>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</si>
  <si>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</si>
  <si>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</si>
  <si>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</si>
  <si>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</si>
  <si>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</si>
  <si>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</si>
  <si>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</si>
  <si>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</si>
  <si>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</si>
  <si>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</si>
  <si>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</si>
  <si>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</si>
  <si>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</si>
  <si>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</si>
  <si>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</si>
  <si>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</si>
  <si>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</si>
  <si>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</si>
  <si>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</si>
  <si>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</si>
  <si>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</si>
  <si>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</si>
  <si>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</si>
  <si>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</si>
  <si>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</si>
  <si>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</si>
  <si>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</si>
  <si>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</si>
  <si>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</si>
  <si>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</si>
  <si>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</si>
  <si>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</si>
  <si>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</si>
  <si>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</si>
  <si>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</si>
  <si>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</si>
  <si>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</si>
  <si>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</si>
  <si>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</si>
  <si>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</si>
  <si>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</si>
  <si>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</si>
  <si>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</si>
  <si>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</si>
  <si>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</si>
  <si>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</si>
  <si>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</si>
  <si>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</si>
  <si>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</si>
  <si>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</si>
  <si>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</si>
  <si>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</si>
  <si>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</si>
  <si>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</si>
  <si>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</si>
  <si>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</si>
  <si>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</si>
  <si>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</si>
  <si>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</si>
  <si>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</si>
  <si>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</si>
  <si>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</si>
  <si>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</si>
  <si>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</si>
  <si>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</si>
  <si>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</si>
  <si>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</si>
  <si>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</si>
  <si>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</si>
  <si>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</si>
  <si>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</si>
  <si>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</si>
  <si>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</si>
  <si>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</si>
  <si>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</si>
  <si>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</si>
  <si>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</si>
  <si>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</si>
  <si>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</si>
  <si>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</si>
  <si>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</si>
  <si>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</si>
  <si>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</si>
  <si>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</si>
  <si>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</si>
  <si>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</si>
  <si>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</si>
  <si>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</si>
  <si>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</si>
  <si>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</si>
  <si>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</si>
  <si>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</si>
  <si>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</si>
  <si>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</si>
  <si>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</si>
  <si>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</si>
  <si>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</si>
  <si>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</si>
  <si>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</si>
  <si>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</si>
  <si>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</si>
  <si>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</si>
  <si>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</si>
  <si>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</si>
  <si>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</si>
  <si>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</si>
  <si>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</si>
  <si>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</si>
  <si>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</si>
  <si>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</si>
  <si>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</si>
  <si>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</si>
  <si>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</si>
  <si>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</si>
  <si>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</si>
  <si>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</si>
  <si>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</si>
  <si>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</si>
  <si>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</si>
  <si>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</si>
  <si>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</si>
  <si>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</si>
  <si>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</si>
  <si>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</si>
  <si>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</si>
  <si>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</si>
  <si>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</si>
  <si>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</si>
  <si>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</si>
  <si>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</si>
  <si>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</si>
  <si>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</si>
  <si>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</si>
  <si>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</si>
  <si>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</si>
  <si>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</si>
  <si>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</si>
  <si>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</si>
  <si>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</si>
  <si>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</si>
  <si>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</si>
  <si>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</si>
  <si>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</si>
  <si>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</si>
  <si>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</si>
  <si>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</si>
  <si>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</si>
  <si>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</si>
  <si>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</si>
  <si>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</si>
  <si>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</si>
  <si>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</si>
  <si>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</si>
  <si>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</si>
  <si>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</si>
  <si>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</si>
  <si>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</si>
  <si>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</si>
  <si>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</si>
  <si>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</si>
  <si>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</si>
  <si>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</si>
  <si>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</si>
  <si>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</si>
  <si>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</si>
  <si>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</si>
  <si>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</si>
  <si>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</si>
  <si>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</si>
  <si>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</si>
  <si>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</si>
  <si>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</si>
  <si>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</si>
  <si>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</si>
  <si>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</si>
  <si>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</si>
  <si>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</si>
  <si>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</si>
  <si>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</si>
  <si>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</si>
  <si>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</si>
  <si>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</si>
  <si>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</si>
  <si>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</si>
  <si>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</si>
  <si>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</si>
  <si>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</si>
  <si>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</si>
  <si>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</si>
  <si>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</si>
  <si>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</si>
  <si>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</si>
  <si>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</si>
  <si>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</si>
  <si>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</si>
  <si>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</si>
  <si>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</si>
  <si>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</si>
  <si>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</si>
  <si>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</si>
  <si>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</si>
  <si>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</si>
  <si>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</si>
  <si>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</si>
  <si>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</si>
  <si>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</si>
  <si>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</si>
  <si>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</si>
  <si>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</si>
  <si>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</si>
  <si>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</si>
  <si>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</si>
  <si>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</si>
  <si>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</si>
  <si>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</si>
  <si>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</si>
  <si>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</si>
  <si>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</si>
  <si>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</si>
  <si>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</si>
  <si>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</si>
  <si>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</si>
  <si>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</si>
  <si>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</si>
  <si>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</si>
  <si>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</si>
  <si>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</si>
  <si>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</si>
  <si>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</si>
  <si>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</si>
  <si>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</si>
  <si>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</si>
  <si>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</si>
  <si>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</si>
  <si>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</si>
  <si>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</si>
  <si>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</si>
  <si>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</si>
  <si>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</si>
  <si>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</si>
  <si>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</si>
  <si>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</si>
  <si>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</si>
  <si>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</si>
  <si>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</si>
  <si>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</si>
  <si>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</si>
  <si>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</si>
  <si>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</si>
  <si>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</si>
  <si>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</si>
  <si>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</si>
  <si>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</si>
  <si>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</si>
  <si>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</si>
  <si>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</si>
  <si>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</si>
  <si>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</si>
  <si>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</si>
  <si>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</si>
  <si>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</si>
  <si>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</si>
  <si>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</si>
  <si>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</si>
  <si>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</si>
  <si>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</si>
  <si>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</si>
  <si>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</si>
  <si>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</si>
  <si>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</si>
  <si>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</si>
  <si>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</si>
  <si>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</si>
  <si>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</si>
  <si>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</si>
  <si>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</si>
  <si>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</si>
  <si>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</si>
  <si>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</si>
  <si>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</si>
  <si>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</si>
  <si>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</si>
  <si>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</si>
  <si>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</si>
  <si>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</si>
  <si>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</si>
  <si>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</si>
  <si>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</si>
  <si>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</si>
  <si>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</si>
  <si>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</si>
  <si>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</si>
  <si>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</si>
  <si>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</si>
  <si>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</si>
  <si>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</si>
  <si>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</si>
  <si>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</si>
  <si>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</si>
  <si>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</si>
  <si>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</si>
  <si>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</si>
  <si>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</si>
  <si>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</si>
  <si>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</si>
  <si>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</si>
  <si>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</si>
  <si>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</si>
  <si>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</si>
  <si>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</si>
  <si>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</si>
  <si>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</si>
  <si>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</si>
  <si>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</si>
  <si>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</si>
  <si>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</si>
  <si>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</si>
  <si>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</si>
  <si>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</si>
  <si>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</si>
  <si>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</si>
  <si>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</si>
  <si>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</si>
  <si>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</si>
  <si>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</si>
  <si>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</si>
  <si>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</si>
  <si>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</si>
  <si>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</si>
  <si>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</si>
  <si>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</si>
  <si>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</si>
  <si>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</si>
  <si>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</si>
  <si>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</si>
  <si>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</si>
  <si>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</si>
  <si>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</si>
  <si>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</si>
  <si>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</si>
  <si>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</si>
  <si>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</si>
  <si>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</si>
  <si>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</si>
  <si>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</si>
  <si>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</si>
  <si>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</si>
  <si>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</si>
  <si>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</si>
  <si>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</si>
  <si>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</si>
  <si>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</si>
  <si>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</si>
  <si>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</si>
  <si>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</si>
  <si>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</si>
  <si>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</si>
  <si>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</si>
  <si>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</si>
  <si>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</si>
  <si>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</si>
  <si>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</si>
  <si>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</si>
  <si>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</si>
  <si>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</si>
  <si>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</si>
  <si>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</si>
  <si>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</si>
  <si>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</si>
  <si>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</si>
  <si>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</si>
  <si>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</si>
  <si>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</si>
  <si>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</si>
  <si>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</si>
  <si>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</si>
  <si>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</si>
  <si>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</si>
  <si>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</si>
  <si>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</si>
  <si>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</si>
  <si>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</si>
  <si>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</si>
  <si>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</si>
  <si>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</si>
  <si>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</si>
  <si>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</si>
  <si>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</si>
  <si>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</si>
  <si>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</si>
  <si>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</si>
  <si>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</si>
  <si>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</si>
  <si>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</si>
  <si>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</si>
  <si>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</si>
  <si>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</si>
  <si>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</si>
  <si>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</si>
  <si>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</si>
  <si>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</si>
  <si>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</si>
  <si>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</si>
  <si>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</si>
  <si>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</si>
  <si>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</si>
  <si>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</si>
  <si>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</si>
  <si>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</si>
  <si>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</si>
  <si>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</si>
  <si>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</si>
  <si>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</si>
  <si>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</si>
  <si>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</si>
  <si>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</si>
  <si>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</si>
  <si>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</si>
  <si>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</si>
  <si>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</si>
  <si>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</si>
  <si>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</si>
  <si>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</si>
  <si>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</si>
  <si>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</si>
  <si>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</si>
  <si>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</si>
  <si>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</si>
  <si>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</si>
  <si>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</si>
  <si>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</si>
  <si>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</si>
  <si>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</si>
  <si>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</si>
  <si>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</si>
  <si>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</si>
  <si>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</si>
  <si>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</si>
  <si>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</si>
  <si>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</si>
  <si>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</si>
  <si>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</si>
  <si>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</si>
  <si>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</si>
  <si>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</si>
  <si>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</si>
  <si>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</si>
  <si>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</si>
  <si>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</si>
  <si>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</si>
  <si>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</si>
  <si>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</si>
  <si>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</si>
  <si>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</si>
  <si>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</si>
  <si>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</si>
  <si>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</si>
  <si>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</si>
  <si>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</si>
  <si>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</si>
  <si>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</si>
  <si>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</si>
  <si>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</si>
  <si>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</si>
  <si>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</si>
  <si>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</si>
  <si>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</si>
  <si>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</si>
  <si>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</si>
  <si>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</si>
  <si>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</si>
  <si>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</si>
  <si>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</si>
  <si>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</si>
  <si>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</si>
  <si>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</si>
  <si>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</si>
  <si>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</si>
  <si>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</si>
  <si>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</si>
  <si>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</si>
  <si>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</si>
  <si>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</si>
  <si>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</si>
  <si>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</si>
  <si>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</si>
  <si>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</si>
  <si>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</si>
  <si>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</si>
  <si>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</si>
  <si>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</si>
  <si>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</si>
  <si>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</si>
  <si>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</si>
  <si>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</si>
  <si>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</si>
  <si>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</si>
  <si>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</si>
  <si>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</si>
  <si>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</si>
  <si>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</si>
  <si>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</si>
  <si>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</si>
  <si>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</si>
  <si>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</si>
  <si>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</si>
  <si>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</si>
  <si>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</si>
  <si>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</si>
  <si>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</si>
  <si>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</si>
  <si>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</si>
  <si>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</si>
  <si>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</si>
  <si>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</si>
  <si>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</si>
  <si>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</si>
  <si>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</si>
  <si>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</si>
  <si>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</si>
  <si>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</si>
  <si>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</si>
  <si>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</si>
  <si>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</si>
  <si>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</si>
  <si>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</si>
  <si>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</si>
  <si>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</si>
  <si>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</si>
  <si>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</si>
  <si>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</si>
  <si>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</si>
  <si>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</si>
  <si>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</si>
  <si>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</si>
  <si>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</si>
  <si>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</si>
  <si>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</si>
  <si>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</si>
  <si>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</si>
  <si>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</si>
  <si>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</si>
  <si>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</si>
  <si>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</si>
  <si>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</si>
  <si>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</si>
  <si>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</si>
  <si>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</si>
  <si>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</si>
  <si>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</si>
  <si>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</si>
  <si>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</si>
  <si>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</si>
  <si>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</si>
  <si>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</si>
  <si>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</si>
  <si>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</si>
  <si>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</si>
  <si>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</si>
  <si>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</si>
  <si>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</si>
  <si>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</si>
  <si>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</si>
  <si>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</si>
  <si>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</si>
  <si>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</si>
  <si>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</si>
  <si>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</si>
  <si>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</si>
  <si>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</si>
  <si>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</si>
  <si>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</si>
  <si>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</si>
  <si>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</si>
  <si>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</si>
  <si>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</si>
  <si>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</si>
  <si>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</si>
  <si>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</si>
  <si>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</si>
  <si>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</si>
  <si>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</si>
  <si>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</si>
  <si>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</si>
  <si>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</si>
  <si>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</si>
  <si>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</si>
  <si>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</si>
  <si>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</si>
  <si>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</si>
  <si>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</si>
  <si>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</si>
  <si>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</si>
  <si>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</si>
  <si>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</si>
  <si>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</si>
  <si>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</si>
  <si>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</si>
  <si>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</si>
  <si>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</si>
  <si>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</si>
  <si>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</si>
  <si>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</si>
  <si>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</si>
  <si>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</si>
  <si>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</si>
  <si>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</si>
  <si>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</si>
  <si>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</si>
  <si>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</si>
  <si>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</si>
  <si>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</si>
  <si>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</si>
  <si>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</si>
  <si>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</si>
  <si>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</si>
  <si>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</si>
  <si>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</si>
  <si>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</si>
  <si>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</si>
  <si>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</si>
  <si>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</si>
  <si>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</si>
  <si>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</si>
  <si>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</si>
  <si>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</si>
  <si>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</si>
  <si>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</si>
  <si>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</si>
  <si>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</si>
  <si>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</si>
  <si>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</si>
  <si>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</si>
  <si>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</si>
  <si>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</si>
  <si>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</si>
  <si>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</si>
  <si>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</si>
  <si>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</si>
  <si>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</si>
  <si>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</si>
  <si>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</si>
  <si>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</si>
  <si>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</si>
  <si>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</si>
  <si>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</si>
  <si>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</si>
  <si>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</si>
  <si>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</si>
  <si>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</si>
  <si>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</si>
  <si>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</si>
  <si>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</si>
  <si>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</si>
  <si>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</si>
  <si>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</si>
  <si>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</si>
  <si>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</si>
  <si>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</si>
  <si>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</si>
  <si>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</si>
  <si>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</si>
  <si>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</si>
  <si>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</si>
  <si>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</si>
  <si>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</si>
  <si>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</si>
  <si>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</si>
  <si>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</si>
  <si>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</si>
  <si>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</si>
  <si>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</si>
  <si>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</si>
  <si>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</si>
  <si>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</si>
  <si>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</si>
  <si>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</si>
  <si>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</si>
  <si>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</si>
  <si>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</si>
  <si>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</si>
  <si>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</si>
  <si>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</si>
  <si>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</si>
  <si>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</si>
  <si>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</si>
  <si>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</si>
  <si>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</si>
  <si>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</si>
  <si>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</si>
  <si>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</si>
  <si>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</si>
  <si>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</si>
  <si>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</si>
  <si>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</si>
  <si>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</si>
  <si>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</si>
  <si>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</si>
  <si>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</si>
  <si>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</si>
  <si>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</si>
  <si>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</si>
  <si>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</si>
  <si>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</si>
  <si>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</si>
  <si>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</si>
  <si>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</si>
  <si>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</si>
  <si>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</si>
  <si>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</si>
  <si>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</si>
  <si>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</si>
  <si>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</si>
  <si>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</si>
  <si>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</si>
  <si>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</si>
  <si>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</si>
  <si>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</si>
  <si>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</si>
  <si>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</si>
  <si>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</si>
  <si>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</si>
  <si>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</si>
  <si>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</si>
  <si>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</si>
  <si>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</si>
  <si>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</si>
  <si>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</si>
  <si>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</si>
  <si>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</si>
  <si>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</si>
  <si>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</si>
  <si>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</si>
  <si>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</si>
  <si>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</si>
  <si>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</si>
  <si>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</si>
  <si>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</si>
  <si>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</si>
  <si>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</si>
  <si>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</si>
  <si>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</si>
  <si>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</si>
  <si>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</si>
  <si>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</si>
  <si>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</si>
  <si>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</si>
  <si>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</si>
  <si>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</si>
  <si>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</si>
  <si>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</si>
  <si>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</si>
  <si>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</si>
  <si>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</si>
  <si>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</si>
  <si>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</si>
  <si>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</si>
  <si>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</si>
  <si>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</si>
  <si>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</si>
  <si>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</si>
  <si>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</si>
  <si>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</si>
  <si>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</si>
  <si>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</si>
  <si>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</si>
  <si>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</si>
  <si>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</si>
  <si>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</si>
  <si>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</si>
  <si>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</si>
  <si>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</si>
  <si>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</si>
  <si>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</si>
  <si>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</si>
  <si>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</si>
  <si>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</si>
  <si>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</si>
  <si>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</si>
  <si>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</si>
  <si>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</si>
  <si>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</si>
  <si>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</si>
  <si>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</si>
  <si>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</si>
  <si>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</si>
  <si>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</si>
  <si>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</si>
  <si>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</si>
  <si>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</si>
  <si>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</si>
  <si>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</si>
  <si>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</si>
  <si>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</si>
  <si>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</si>
  <si>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</si>
  <si>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</si>
  <si>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</si>
  <si>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</si>
  <si>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</si>
  <si>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</si>
  <si>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</si>
  <si>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</si>
  <si>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</si>
  <si>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</si>
  <si>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</si>
  <si>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</si>
  <si>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</si>
  <si>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</si>
  <si>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</si>
  <si>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</si>
  <si>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</si>
  <si>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</si>
  <si>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</si>
  <si>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</si>
  <si>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</si>
  <si>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</si>
  <si>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</si>
  <si>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</si>
  <si>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</si>
  <si>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</si>
  <si>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</si>
  <si>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</si>
  <si>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</si>
  <si>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</si>
  <si>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</si>
  <si>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</si>
  <si>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</si>
  <si>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</si>
  <si>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</si>
  <si>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</si>
  <si>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</si>
  <si>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</si>
  <si>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</si>
  <si>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</si>
  <si>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</si>
  <si>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</si>
  <si>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</si>
  <si>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</si>
  <si>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</si>
  <si>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</si>
  <si>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</si>
  <si>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</si>
  <si>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</si>
  <si>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</si>
  <si>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</si>
  <si>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</si>
  <si>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</si>
  <si>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</si>
  <si>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</si>
  <si>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</si>
  <si>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</si>
  <si>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</si>
  <si>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</si>
  <si>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</si>
  <si>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</si>
  <si>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</si>
  <si>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</si>
  <si>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</si>
  <si>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</si>
  <si>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</si>
  <si>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</si>
  <si>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</si>
  <si>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</si>
  <si>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</si>
  <si>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</si>
  <si>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</si>
  <si>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</si>
  <si>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</si>
  <si>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</si>
  <si>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</si>
  <si>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</si>
  <si>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</si>
  <si>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</si>
  <si>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</si>
  <si>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</si>
  <si>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</si>
  <si>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</si>
  <si>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</si>
  <si>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</si>
  <si>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</si>
  <si>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</si>
  <si>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</si>
  <si>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</si>
  <si>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</si>
  <si>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</si>
  <si>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</si>
  <si>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</si>
  <si>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</si>
  <si>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</si>
  <si>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</si>
  <si>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</si>
  <si>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</si>
  <si>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</si>
  <si>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</si>
  <si>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</si>
  <si>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</si>
  <si>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</si>
  <si>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</si>
  <si>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</si>
  <si>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</si>
  <si>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</si>
  <si>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</si>
  <si>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</si>
  <si>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</si>
  <si>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</si>
  <si>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</si>
  <si>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</si>
  <si>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</si>
  <si>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</si>
  <si>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</si>
  <si>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</si>
  <si>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</si>
  <si>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</si>
  <si>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</si>
  <si>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</si>
  <si>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</si>
  <si>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</si>
  <si>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</si>
  <si>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</si>
  <si>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</si>
  <si>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</si>
  <si>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</si>
  <si>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</si>
  <si>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</si>
  <si>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</si>
  <si>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</si>
  <si>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</si>
  <si>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</si>
  <si>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</si>
  <si>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</si>
  <si>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</si>
  <si>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</si>
  <si>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</si>
  <si>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</si>
  <si>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</si>
  <si>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</si>
  <si>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</si>
  <si>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</si>
  <si>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</si>
  <si>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</si>
  <si>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</si>
  <si>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</si>
  <si>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</si>
  <si>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</si>
  <si>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</si>
  <si>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</si>
  <si>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</si>
  <si>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</si>
  <si>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</si>
  <si>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</si>
  <si>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</si>
  <si>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</si>
  <si>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</si>
  <si>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</si>
  <si>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</si>
  <si>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</si>
  <si>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</si>
  <si>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</si>
  <si>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</si>
  <si>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</si>
  <si>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</si>
  <si>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</si>
  <si>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</si>
  <si>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</si>
  <si>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</si>
  <si>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</si>
  <si>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</si>
  <si>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</si>
  <si>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</si>
  <si>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</si>
  <si>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</si>
  <si>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</si>
  <si>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</si>
  <si>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</si>
  <si>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</si>
  <si>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</si>
  <si>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</si>
  <si>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</si>
  <si>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</si>
  <si>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</si>
  <si>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</si>
  <si>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</si>
  <si>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</si>
  <si>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</si>
  <si>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</si>
  <si>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</si>
  <si>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</si>
  <si>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</si>
  <si>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</si>
  <si>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</si>
  <si>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</si>
  <si>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</si>
  <si>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</si>
  <si>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</si>
  <si>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</si>
  <si>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</si>
  <si>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</si>
  <si>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</si>
  <si>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</si>
  <si>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</si>
  <si>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</si>
  <si>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</si>
  <si>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</si>
  <si>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</si>
  <si>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</si>
  <si>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</si>
  <si>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</si>
  <si>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</si>
  <si>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</si>
  <si>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</si>
  <si>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</si>
  <si>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</si>
  <si>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</si>
  <si>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</si>
  <si>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</si>
  <si>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</si>
  <si>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</si>
  <si>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</si>
  <si>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</si>
  <si>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</si>
  <si>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</si>
  <si>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</si>
  <si>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</si>
  <si>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</si>
  <si>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</si>
  <si>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</si>
  <si>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</si>
  <si>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</si>
  <si>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</si>
  <si>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</si>
  <si>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</si>
  <si>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</si>
  <si>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</si>
  <si>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</si>
  <si>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</si>
  <si>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</si>
  <si>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</si>
  <si>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</si>
  <si>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</si>
  <si>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</si>
  <si>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</si>
  <si>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</si>
  <si>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</si>
  <si>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</si>
  <si>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</si>
  <si>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</si>
  <si>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</si>
  <si>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</si>
  <si>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</si>
  <si>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</si>
  <si>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</si>
  <si>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</si>
  <si>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</si>
  <si>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</si>
  <si>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</si>
  <si>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</si>
  <si>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</si>
  <si>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</si>
  <si>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</si>
  <si>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</si>
  <si>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</si>
  <si>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</si>
  <si>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</si>
  <si>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</si>
  <si>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</si>
  <si>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</si>
  <si>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</si>
  <si>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</si>
  <si>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</si>
  <si>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</si>
  <si>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</si>
  <si>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</si>
  <si>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</si>
  <si>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</si>
  <si>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</si>
  <si>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</si>
  <si>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</si>
  <si>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</si>
  <si>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</si>
  <si>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</si>
  <si>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</si>
  <si>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</si>
  <si>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</si>
  <si>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</si>
  <si>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</si>
  <si>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</si>
  <si>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</si>
  <si>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</si>
  <si>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</si>
  <si>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</si>
  <si>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</si>
  <si>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</si>
  <si>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</si>
  <si>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</si>
  <si>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</si>
  <si>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</si>
  <si>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</si>
  <si>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</si>
  <si>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</si>
  <si>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</si>
  <si>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</si>
  <si>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</si>
  <si>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</si>
  <si>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</si>
  <si>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</si>
  <si>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</si>
  <si>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</si>
  <si>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</si>
  <si>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</si>
  <si>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</si>
  <si>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</si>
  <si>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</si>
  <si>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</si>
  <si>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</si>
  <si>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</si>
  <si>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</si>
  <si>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</si>
  <si>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</si>
  <si>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</si>
  <si>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</si>
  <si>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</si>
  <si>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</si>
  <si>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</si>
  <si>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</si>
  <si>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</si>
  <si>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</si>
  <si>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</si>
  <si>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</si>
  <si>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</si>
  <si>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</si>
  <si>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</si>
  <si>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</si>
  <si>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</si>
  <si>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</si>
  <si>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</si>
  <si>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</si>
  <si>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</si>
  <si>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</si>
  <si>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</si>
  <si>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</si>
  <si>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</si>
  <si>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</si>
  <si>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</si>
  <si>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</si>
  <si>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</si>
  <si>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</si>
  <si>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</si>
  <si>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</si>
  <si>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</si>
  <si>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</si>
  <si>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</si>
  <si>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</si>
  <si>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</si>
  <si>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</si>
  <si>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</si>
  <si>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</si>
  <si>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</si>
  <si>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</si>
  <si>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</si>
  <si>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</si>
  <si>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</si>
  <si>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</si>
  <si>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</si>
  <si>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</si>
  <si>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</si>
  <si>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</si>
  <si>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</si>
  <si>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</si>
  <si>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</si>
  <si>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</si>
  <si>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</si>
  <si>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</si>
  <si>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</si>
  <si>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</si>
  <si>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</si>
  <si>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</si>
  <si>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</si>
  <si>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</si>
  <si>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</si>
  <si>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</si>
  <si>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</si>
  <si>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</si>
  <si>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</si>
  <si>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</si>
  <si>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</si>
  <si>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</si>
  <si>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</si>
  <si>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</si>
  <si>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</si>
  <si>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</si>
  <si>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</si>
  <si>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</si>
  <si>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</si>
  <si>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</si>
  <si>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</si>
  <si>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</si>
  <si>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</si>
  <si>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</si>
  <si>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</si>
  <si>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</si>
  <si>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</si>
  <si>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</si>
  <si>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</si>
  <si>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</si>
  <si>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</si>
  <si>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</si>
  <si>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</si>
  <si>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</si>
  <si>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</si>
  <si>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</si>
  <si>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</si>
  <si>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</si>
  <si>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</si>
  <si>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</si>
  <si>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</si>
  <si>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</si>
  <si>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</si>
  <si>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</si>
  <si>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</si>
  <si>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</si>
  <si>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</si>
  <si>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</si>
  <si>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</si>
  <si>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</si>
  <si>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</si>
  <si>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</si>
  <si>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</si>
  <si>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</si>
  <si>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</si>
  <si>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</si>
  <si>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</si>
  <si>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</si>
  <si>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</si>
  <si>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</si>
  <si>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</si>
  <si>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</si>
  <si>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</si>
  <si>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</si>
  <si>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</si>
  <si>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</si>
  <si>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</si>
  <si>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</si>
  <si>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</si>
  <si>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</si>
  <si>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</si>
  <si>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</si>
  <si>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</si>
  <si>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</si>
  <si>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</si>
  <si>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</si>
  <si>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</si>
  <si>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</si>
  <si>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</si>
  <si>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</si>
  <si>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</si>
  <si>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</si>
  <si>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</si>
  <si>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</si>
  <si>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</si>
  <si>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</si>
  <si>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</si>
  <si>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</si>
  <si>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</si>
  <si>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</si>
  <si>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</si>
  <si>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</si>
  <si>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</si>
  <si>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</si>
  <si>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</si>
  <si>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</si>
  <si>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</si>
  <si>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</si>
  <si>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</si>
  <si>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</si>
  <si>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</si>
  <si>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</si>
  <si>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</si>
  <si>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</si>
  <si>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</si>
  <si>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</si>
  <si>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</si>
  <si>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</si>
  <si>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</si>
  <si>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</si>
  <si>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</si>
  <si>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</si>
  <si>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</si>
  <si>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</si>
  <si>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</si>
  <si>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</si>
  <si>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</si>
  <si>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</si>
  <si>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</si>
  <si>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</si>
  <si>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</si>
  <si>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</si>
  <si>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</si>
  <si>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</si>
  <si>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</si>
  <si>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</si>
  <si>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</si>
  <si>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</si>
  <si>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</si>
  <si>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</si>
  <si>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</si>
  <si>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</si>
  <si>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</si>
  <si>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</si>
  <si>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</si>
  <si>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</si>
  <si>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</si>
  <si>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</si>
  <si>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</si>
  <si>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</si>
  <si>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</si>
  <si>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</si>
  <si>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</si>
  <si>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</si>
  <si>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</si>
  <si>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</si>
  <si>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</si>
  <si>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</si>
  <si>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</si>
  <si>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</si>
  <si>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</si>
  <si>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</si>
  <si>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</si>
  <si>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</si>
  <si>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</si>
  <si>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</si>
  <si>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</si>
  <si>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</si>
  <si>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</si>
  <si>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</si>
  <si>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</si>
  <si>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</si>
  <si>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</si>
  <si>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</si>
  <si>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</si>
  <si>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</si>
  <si>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</si>
  <si>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</si>
  <si>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</si>
  <si>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</si>
  <si>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</si>
  <si>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</si>
  <si>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</si>
  <si>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</si>
  <si>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</si>
  <si>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</si>
  <si>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</si>
  <si>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</si>
  <si>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</si>
  <si>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</si>
  <si>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</si>
  <si>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</si>
  <si>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</si>
  <si>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</si>
  <si>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</si>
  <si>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</si>
  <si>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</si>
  <si>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</si>
  <si>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</si>
  <si>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</si>
  <si>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</si>
  <si>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</si>
  <si>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</si>
  <si>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</si>
  <si>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</si>
  <si>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</si>
  <si>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</si>
  <si>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</si>
  <si>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</si>
  <si>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</si>
  <si>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</si>
  <si>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</si>
  <si>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</si>
  <si>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</si>
  <si>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</si>
  <si>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</si>
  <si>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</si>
  <si>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</si>
  <si>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</si>
  <si>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</si>
  <si>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</si>
  <si>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</si>
  <si>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</si>
  <si>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</si>
  <si>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</si>
  <si>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</si>
  <si>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</si>
  <si>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</si>
  <si>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</si>
  <si>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</si>
  <si>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</si>
  <si>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</si>
  <si>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</si>
  <si>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</si>
  <si>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</si>
  <si>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</si>
  <si>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</si>
  <si>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</si>
  <si>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</si>
  <si>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</si>
  <si>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</si>
  <si>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</si>
  <si>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</si>
  <si>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</si>
  <si>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</si>
  <si>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</si>
  <si>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</si>
  <si>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</si>
  <si>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</si>
  <si>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</si>
  <si>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</si>
  <si>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</si>
  <si>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</si>
  <si>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</si>
  <si>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</si>
  <si>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</si>
  <si>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</si>
  <si>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</si>
  <si>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</si>
  <si>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</si>
  <si>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</si>
  <si>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</si>
  <si>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</si>
  <si>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</si>
  <si>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</si>
  <si>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</si>
  <si>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</si>
  <si>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</si>
  <si>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</si>
  <si>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</si>
  <si>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</si>
  <si>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</si>
  <si>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</si>
  <si>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</si>
  <si>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</si>
  <si>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</si>
  <si>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</si>
  <si>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</si>
  <si>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</si>
  <si>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</si>
  <si>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</si>
  <si>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</si>
  <si>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</si>
  <si>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</si>
  <si>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</si>
  <si>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</si>
  <si>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</si>
  <si>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</si>
  <si>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</si>
  <si>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</si>
  <si>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</si>
  <si>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</si>
  <si>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</si>
  <si>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</si>
  <si>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</si>
  <si>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</si>
  <si>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</si>
  <si>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</si>
  <si>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</si>
  <si>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</si>
  <si>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</si>
  <si>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</si>
  <si>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</si>
  <si>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</si>
  <si>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</si>
  <si>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</si>
  <si>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</si>
  <si>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</si>
  <si>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</si>
  <si>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</si>
  <si>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</si>
  <si>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</si>
  <si>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</si>
  <si>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</si>
  <si>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</si>
  <si>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</si>
  <si>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</si>
  <si>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</si>
  <si>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</si>
  <si>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</si>
  <si>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</si>
  <si>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</si>
  <si>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</si>
  <si>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</si>
  <si>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</si>
  <si>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</si>
  <si>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</si>
  <si>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</si>
  <si>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</si>
  <si>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</si>
  <si>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</si>
  <si>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</si>
  <si>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</si>
  <si>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</si>
  <si>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</si>
  <si>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</si>
  <si>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</si>
  <si>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</si>
  <si>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</si>
  <si>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</si>
  <si>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</si>
  <si>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</si>
  <si>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</si>
  <si>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</si>
  <si>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</si>
  <si>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</si>
  <si>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</si>
  <si>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</si>
  <si>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</si>
  <si>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</si>
  <si>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</si>
  <si>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</si>
  <si>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</si>
  <si>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</si>
  <si>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</si>
  <si>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</si>
  <si>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</si>
  <si>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</si>
  <si>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</si>
  <si>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</si>
  <si>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</si>
  <si>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</si>
  <si>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</si>
  <si>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</si>
  <si>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</si>
  <si>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</si>
  <si>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</si>
  <si>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</si>
  <si>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</si>
  <si>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</si>
  <si>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</si>
  <si>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</si>
  <si>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</si>
  <si>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</si>
  <si>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</si>
  <si>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</si>
  <si>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</si>
  <si>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</si>
  <si>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</si>
  <si>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</si>
  <si>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</si>
  <si>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</si>
  <si>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</si>
  <si>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</si>
  <si>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</si>
  <si>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</si>
  <si>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</si>
  <si>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</si>
  <si>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</si>
  <si>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</si>
  <si>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</si>
  <si>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</si>
  <si>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</si>
  <si>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</si>
  <si>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</si>
  <si>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</si>
  <si>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</si>
  <si>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</si>
  <si>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</si>
  <si>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</si>
  <si>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</si>
  <si>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</si>
  <si>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</si>
  <si>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</si>
  <si>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</si>
  <si>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</si>
  <si>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</si>
  <si>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</si>
  <si>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</si>
  <si>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</si>
  <si>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</si>
  <si>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</si>
  <si>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</si>
  <si>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</si>
  <si>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</si>
  <si>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</si>
  <si>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</si>
  <si>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</si>
  <si>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</si>
  <si>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</si>
  <si>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</si>
  <si>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</si>
  <si>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</si>
  <si>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</si>
  <si>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</si>
  <si>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</si>
  <si>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</si>
  <si>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</si>
  <si>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</si>
  <si>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</si>
  <si>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</si>
  <si>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</si>
  <si>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</si>
  <si>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</si>
  <si>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</si>
  <si>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</si>
  <si>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</si>
  <si>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</si>
  <si>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</si>
  <si>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</si>
  <si>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</si>
  <si>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</si>
  <si>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</si>
  <si>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</si>
  <si>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</si>
  <si>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</si>
  <si>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</si>
  <si>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</si>
  <si>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</si>
  <si>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</si>
  <si>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</si>
  <si>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</si>
  <si>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</si>
  <si>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</si>
  <si>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</si>
  <si>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</si>
  <si>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</si>
  <si>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</si>
  <si>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</si>
  <si>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</si>
  <si>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</si>
  <si>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</si>
  <si>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</si>
  <si>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</si>
  <si>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</si>
  <si>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</si>
  <si>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</si>
  <si>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</si>
  <si>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</si>
  <si>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</si>
  <si>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</si>
  <si>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</si>
  <si>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</si>
  <si>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</si>
  <si>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</si>
  <si>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</si>
  <si>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</si>
  <si>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</si>
  <si>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</si>
  <si>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</si>
  <si>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</si>
  <si>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</si>
  <si>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</si>
  <si>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</si>
  <si>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</si>
  <si>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</si>
  <si>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</si>
  <si>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</si>
  <si>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</si>
  <si>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</si>
  <si>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</si>
  <si>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</si>
  <si>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</si>
  <si>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</si>
  <si>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</si>
  <si>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</si>
  <si>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</si>
  <si>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</si>
  <si>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</si>
  <si>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</si>
  <si>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</si>
  <si>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</si>
  <si>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</si>
  <si>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</si>
  <si>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</si>
  <si>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</si>
  <si>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</si>
  <si>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</si>
  <si>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</si>
  <si>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</si>
  <si>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</si>
  <si>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</si>
  <si>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</si>
  <si>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</si>
  <si>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</si>
  <si>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</si>
  <si>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</si>
  <si>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</si>
  <si>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</si>
  <si>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</si>
  <si>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</si>
  <si>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</si>
  <si>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</si>
  <si>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</si>
  <si>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</si>
  <si>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</si>
  <si>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</si>
  <si>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</si>
  <si>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</si>
  <si>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</si>
  <si>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</si>
  <si>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</si>
  <si>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</si>
  <si>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</si>
  <si>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</si>
  <si>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</si>
  <si>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</si>
  <si>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</si>
  <si>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</si>
  <si>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</si>
  <si>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</si>
  <si>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</si>
  <si>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</si>
  <si>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</si>
  <si>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</si>
  <si>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</si>
  <si>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</si>
  <si>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</si>
  <si>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</si>
  <si>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</si>
  <si>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</si>
  <si>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</si>
  <si>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</si>
  <si>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</si>
  <si>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</si>
  <si>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</si>
  <si>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</si>
  <si>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</si>
  <si>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</si>
  <si>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</si>
  <si>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</si>
  <si>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</si>
  <si>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</si>
  <si>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</si>
  <si>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</si>
  <si>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</si>
  <si>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</si>
  <si>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</si>
  <si>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</si>
  <si>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</si>
  <si>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</si>
  <si>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</si>
  <si>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</si>
  <si>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</si>
  <si>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</si>
  <si>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</si>
  <si>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</si>
  <si>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</si>
  <si>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</si>
  <si>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</si>
  <si>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</si>
  <si>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</si>
  <si>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</si>
  <si>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</si>
  <si>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</si>
  <si>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</si>
  <si>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</si>
  <si>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</si>
  <si>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</si>
  <si>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</si>
  <si>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</si>
  <si>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</si>
  <si>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</si>
  <si>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</si>
  <si>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</si>
  <si>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</si>
  <si>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</si>
  <si>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</si>
  <si>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</si>
  <si>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</si>
  <si>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</si>
  <si>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</si>
  <si>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</si>
  <si>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</si>
  <si>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</si>
  <si>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</si>
  <si>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</si>
  <si>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</si>
  <si>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</si>
  <si>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</si>
  <si>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</si>
  <si>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</si>
  <si>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</si>
  <si>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</si>
  <si>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</si>
  <si>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</si>
  <si>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</si>
  <si>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</si>
  <si>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</si>
  <si>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</si>
  <si>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</si>
  <si>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</si>
  <si>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</si>
  <si>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</si>
  <si>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</si>
  <si>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</si>
  <si>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</si>
  <si>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</si>
  <si>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</si>
  <si>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</si>
  <si>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</si>
  <si>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</si>
  <si>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</si>
  <si>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</si>
  <si>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</si>
  <si>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</si>
  <si>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</si>
  <si>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</si>
  <si>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</si>
  <si>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</si>
  <si>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</si>
  <si>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</si>
  <si>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</si>
  <si>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</si>
  <si>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</si>
  <si>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</si>
  <si>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</si>
  <si>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</si>
  <si>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</si>
  <si>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</si>
  <si>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</si>
  <si>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</si>
  <si>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</si>
  <si>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</si>
  <si>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</si>
  <si>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</si>
  <si>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</si>
  <si>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</si>
  <si>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</si>
  <si>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</si>
  <si>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</si>
  <si>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</si>
  <si>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</si>
  <si>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</si>
  <si>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</si>
  <si>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</si>
  <si>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</si>
  <si>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</si>
  <si>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</si>
  <si>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</si>
  <si>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</si>
  <si>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</si>
  <si>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</si>
  <si>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</si>
  <si>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</si>
  <si>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</si>
  <si>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</si>
  <si>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</si>
  <si>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</si>
  <si>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</si>
  <si>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</si>
  <si>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</si>
  <si>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</si>
  <si>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</si>
  <si>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</si>
  <si>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</si>
  <si>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</si>
  <si>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</si>
  <si>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</si>
  <si>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</si>
  <si>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</si>
  <si>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</si>
  <si>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</si>
  <si>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</si>
  <si>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</si>
  <si>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</si>
  <si>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</si>
  <si>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</si>
  <si>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</si>
  <si>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</si>
  <si>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</si>
  <si>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</si>
  <si>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</si>
  <si>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</si>
  <si>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</si>
  <si>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</si>
  <si>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</si>
  <si>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</si>
  <si>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</si>
  <si>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</si>
  <si>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</si>
  <si>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</si>
  <si>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</si>
  <si>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</si>
  <si>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</si>
  <si>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</si>
  <si>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</si>
  <si>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</si>
  <si>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</si>
  <si>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</si>
  <si>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</si>
  <si>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</si>
  <si>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</si>
  <si>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</si>
  <si>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</si>
  <si>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</si>
  <si>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</si>
  <si>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</si>
  <si>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</si>
  <si>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</si>
  <si>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</si>
  <si>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</si>
  <si>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</si>
  <si>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</si>
  <si>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</si>
  <si>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</si>
  <si>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</si>
  <si>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</si>
  <si>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</si>
  <si>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</si>
  <si>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</si>
  <si>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</si>
  <si>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</si>
  <si>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</si>
  <si>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</si>
  <si>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</si>
  <si>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</si>
  <si>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</si>
  <si>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</si>
  <si>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</si>
  <si>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</si>
  <si>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</si>
  <si>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</si>
  <si>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</si>
  <si>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</si>
  <si>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</si>
  <si>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</si>
  <si>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</si>
  <si>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</si>
  <si>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</si>
  <si>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</si>
  <si>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</si>
  <si>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</si>
  <si>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</si>
  <si>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</si>
  <si>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</si>
  <si>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</si>
  <si>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</si>
  <si>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</si>
  <si>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</si>
  <si>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</si>
  <si>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</si>
  <si>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</si>
  <si>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</si>
  <si>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</si>
  <si>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</si>
  <si>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</si>
  <si>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</si>
  <si>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</si>
  <si>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</si>
  <si>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</si>
  <si>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</si>
  <si>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</si>
  <si>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</si>
  <si>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</si>
  <si>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</si>
  <si>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</si>
  <si>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</si>
  <si>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</si>
  <si>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</si>
  <si>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</si>
  <si>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</si>
  <si>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</si>
  <si>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</si>
  <si>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</si>
  <si>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</si>
  <si>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</si>
  <si>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</si>
  <si>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</si>
  <si>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</si>
  <si>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</si>
  <si>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</si>
  <si>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</si>
  <si>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</si>
  <si>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</si>
  <si>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</si>
  <si>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</si>
  <si>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</si>
  <si>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</si>
  <si>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</si>
  <si>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</si>
  <si>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</si>
  <si>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</si>
  <si>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</si>
  <si>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</si>
  <si>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</si>
  <si>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</si>
  <si>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</si>
  <si>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</si>
  <si>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</si>
  <si>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</si>
  <si>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</si>
  <si>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</si>
  <si>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</si>
  <si>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</si>
  <si>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</si>
  <si>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</si>
  <si>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</si>
  <si>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</si>
  <si>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</si>
  <si>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</si>
  <si>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</si>
  <si>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</si>
  <si>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</si>
  <si>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</si>
  <si>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</si>
  <si>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</si>
  <si>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</si>
  <si>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</si>
  <si>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</si>
  <si>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</si>
  <si>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</si>
  <si>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</si>
  <si>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</si>
  <si>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</si>
  <si>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</si>
  <si>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</si>
  <si>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</si>
  <si>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</si>
  <si>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</si>
  <si>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</si>
  <si>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</si>
  <si>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</si>
  <si>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</si>
  <si>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</si>
  <si>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</si>
  <si>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</si>
  <si>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</si>
  <si>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</si>
  <si>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</si>
  <si>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</si>
  <si>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</si>
  <si>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</si>
  <si>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</si>
  <si>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</si>
  <si>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</si>
  <si>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</si>
  <si>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</si>
  <si>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</si>
  <si>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</si>
  <si>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</si>
  <si>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</si>
  <si>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</si>
  <si>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</si>
  <si>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</si>
  <si>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</si>
  <si>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</si>
  <si>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</si>
  <si>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</si>
  <si>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</si>
  <si>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</si>
  <si>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</si>
  <si>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</si>
  <si>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</si>
  <si>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</si>
  <si>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</si>
  <si>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</si>
  <si>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</si>
  <si>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</si>
  <si>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</si>
  <si>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</si>
  <si>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</si>
  <si>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</si>
  <si>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</si>
  <si>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</si>
  <si>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</si>
  <si>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</si>
  <si>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</si>
  <si>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</si>
  <si>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</si>
  <si>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</si>
  <si>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</si>
  <si>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</si>
  <si>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</si>
  <si>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</si>
  <si>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</si>
  <si>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</si>
  <si>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</si>
  <si>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</si>
  <si>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</si>
  <si>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</si>
  <si>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</si>
  <si>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</si>
  <si>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</si>
  <si>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</si>
  <si>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</si>
  <si>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</si>
  <si>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</si>
  <si>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</si>
  <si>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</si>
  <si>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</si>
  <si>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</si>
  <si>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</si>
  <si>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</si>
  <si>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</si>
  <si>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</si>
  <si>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</si>
  <si>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</si>
  <si>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</si>
  <si>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</si>
  <si>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</si>
  <si>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</si>
  <si>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</si>
  <si>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</si>
  <si>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</si>
  <si>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</si>
  <si>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</si>
  <si>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</si>
  <si>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</si>
  <si>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</si>
  <si>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</si>
  <si>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</si>
  <si>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</si>
  <si>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</si>
  <si>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</si>
  <si>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</si>
  <si>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</si>
  <si>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</si>
  <si>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</si>
  <si>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</si>
  <si>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</si>
  <si>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</si>
  <si>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</si>
  <si>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</si>
  <si>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</si>
  <si>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</si>
  <si>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</si>
  <si>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</si>
  <si>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</si>
  <si>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</si>
  <si>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</si>
  <si>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</si>
  <si>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</si>
  <si>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</si>
  <si>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</si>
  <si>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</si>
  <si>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</si>
  <si>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</si>
  <si>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</si>
  <si>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</si>
  <si>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</si>
  <si>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</si>
  <si>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</si>
  <si>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</si>
  <si>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</si>
  <si>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</si>
  <si>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</si>
  <si>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</si>
  <si>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</si>
  <si>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</si>
  <si>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</si>
  <si>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</si>
  <si>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</si>
  <si>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</si>
  <si>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</si>
  <si>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</si>
  <si>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</si>
  <si>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</si>
  <si>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</si>
  <si>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</si>
  <si>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</si>
  <si>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</si>
  <si>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</si>
  <si>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</si>
  <si>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</si>
  <si>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</si>
  <si>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</si>
  <si>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</si>
  <si>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</si>
  <si>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</si>
  <si>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</si>
  <si>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</si>
  <si>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</si>
  <si>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</si>
  <si>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</si>
  <si>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</si>
  <si>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</si>
  <si>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</si>
  <si>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</si>
  <si>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</si>
  <si>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</si>
  <si>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</si>
  <si>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</si>
  <si>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</si>
  <si>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</si>
  <si>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</si>
  <si>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</si>
  <si>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</si>
  <si>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</si>
  <si>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</si>
  <si>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</si>
  <si>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</si>
  <si>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</si>
  <si>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</si>
  <si>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</si>
  <si>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</si>
  <si>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</si>
  <si>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</si>
  <si>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</si>
  <si>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</si>
  <si>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</si>
  <si>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</si>
  <si>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</si>
  <si>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</si>
  <si>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</si>
  <si>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</si>
  <si>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</si>
  <si>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</si>
  <si>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</si>
  <si>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</si>
  <si>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</si>
  <si>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</si>
  <si>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</si>
  <si>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</si>
  <si>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</si>
  <si>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</si>
  <si>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</si>
  <si>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</si>
  <si>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</si>
  <si>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</si>
  <si>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</si>
  <si>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</si>
  <si>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</si>
  <si>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</si>
  <si>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</si>
  <si>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</si>
  <si>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</si>
  <si>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</si>
  <si>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</si>
  <si>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</si>
  <si>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</si>
  <si>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</si>
  <si>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</si>
  <si>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</si>
  <si>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</si>
  <si>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</si>
  <si>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</si>
  <si>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</si>
  <si>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</si>
  <si>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</si>
  <si>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</si>
  <si>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</si>
  <si>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</si>
  <si>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</si>
  <si>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</si>
  <si>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</si>
  <si>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</si>
  <si>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</si>
  <si>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</si>
  <si>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</si>
  <si>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</si>
  <si>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</si>
  <si>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</si>
  <si>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</si>
  <si>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</si>
  <si>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</si>
  <si>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</si>
  <si>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</si>
  <si>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</si>
  <si>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</si>
  <si>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</si>
  <si>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</si>
  <si>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</si>
  <si>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</si>
  <si>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</si>
  <si>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</si>
  <si>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</si>
  <si>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</si>
  <si>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</si>
  <si>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</si>
  <si>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</si>
  <si>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</si>
  <si>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</si>
  <si>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</si>
  <si>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</si>
  <si>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</si>
  <si>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</si>
  <si>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</si>
  <si>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</si>
  <si>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</si>
  <si>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</si>
  <si>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</si>
  <si>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</si>
  <si>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</si>
  <si>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</si>
  <si>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</si>
  <si>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</si>
  <si>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</si>
  <si>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</si>
  <si>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</si>
  <si>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</si>
  <si>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</si>
  <si>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</si>
  <si>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</si>
  <si>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</si>
  <si>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</si>
  <si>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</si>
  <si>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</si>
  <si>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</si>
  <si>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</si>
  <si>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</si>
  <si>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</si>
  <si>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</si>
  <si>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</si>
  <si>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</si>
  <si>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</si>
  <si>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</si>
  <si>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</si>
  <si>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</si>
  <si>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</si>
  <si>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</si>
  <si>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</si>
  <si>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</si>
  <si>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</si>
  <si>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</si>
  <si>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</si>
  <si>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</si>
  <si>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</si>
  <si>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</si>
  <si>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</si>
  <si>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</si>
  <si>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</si>
  <si>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</si>
  <si>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</si>
  <si>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</si>
  <si>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</si>
  <si>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</si>
  <si>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</si>
  <si>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</si>
  <si>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</si>
  <si>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</si>
  <si>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</si>
  <si>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</si>
  <si>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</si>
  <si>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</si>
  <si>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</si>
  <si>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</si>
  <si>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</si>
  <si>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</si>
  <si>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</si>
  <si>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</si>
  <si>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</si>
  <si>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</si>
  <si>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</si>
  <si>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</si>
  <si>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</si>
  <si>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</si>
  <si>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</si>
  <si>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</si>
  <si>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</si>
  <si>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</si>
  <si>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</si>
  <si>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</si>
  <si>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</si>
  <si>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</si>
  <si>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</si>
  <si>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</si>
  <si>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</si>
  <si>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</si>
  <si>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</si>
  <si>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</si>
  <si>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</si>
  <si>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</si>
  <si>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</si>
  <si>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</si>
  <si>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</si>
  <si>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</si>
  <si>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</si>
  <si>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</si>
  <si>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</si>
  <si>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</si>
  <si>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</si>
  <si>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</si>
  <si>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</si>
  <si>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</si>
  <si>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</si>
  <si>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</si>
  <si>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</si>
  <si>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</si>
  <si>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</si>
  <si>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</si>
  <si>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</si>
  <si>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</si>
  <si>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</si>
  <si>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</si>
  <si>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</si>
  <si>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</si>
  <si>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</si>
  <si>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</si>
  <si>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</si>
  <si>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</si>
  <si>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</si>
  <si>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</si>
  <si>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</si>
  <si>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</si>
  <si>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</si>
  <si>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</si>
  <si>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</si>
  <si>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</si>
  <si>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</si>
  <si>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</si>
  <si>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</si>
  <si>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</si>
  <si>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</si>
  <si>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</si>
  <si>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</si>
  <si>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</si>
  <si>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</si>
  <si>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</si>
  <si>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</si>
  <si>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</si>
  <si>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</si>
  <si>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</si>
  <si>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</si>
  <si>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</si>
  <si>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</si>
  <si>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</si>
  <si>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</si>
  <si>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</si>
  <si>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</si>
  <si>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</si>
  <si>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</si>
  <si>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</si>
  <si>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</si>
  <si>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</si>
  <si>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</si>
  <si>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</si>
  <si>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</si>
  <si>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</si>
  <si>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</si>
  <si>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</si>
  <si>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</si>
  <si>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</si>
  <si>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</si>
  <si>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</si>
  <si>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</si>
  <si>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</si>
  <si>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</si>
  <si>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</si>
  <si>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</si>
  <si>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</si>
  <si>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</si>
  <si>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</si>
  <si>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</si>
  <si>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</si>
  <si>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</si>
  <si>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</si>
  <si>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</si>
  <si>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</si>
  <si>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</si>
  <si>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</si>
  <si>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</si>
  <si>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</si>
  <si>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</si>
  <si>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</si>
  <si>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</si>
  <si>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</si>
  <si>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</si>
  <si>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</si>
  <si>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</si>
  <si>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</si>
  <si>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</si>
  <si>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</si>
  <si>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</si>
  <si>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</si>
  <si>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</si>
  <si>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</si>
  <si>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</si>
  <si>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</si>
  <si>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</si>
  <si>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</si>
  <si>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</si>
  <si>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</si>
  <si>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</si>
  <si>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</si>
  <si>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</si>
  <si>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</si>
  <si>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</si>
  <si>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</si>
  <si>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</si>
  <si>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</si>
  <si>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</si>
  <si>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</si>
  <si>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</si>
  <si>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</si>
  <si>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</si>
  <si>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</si>
  <si>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</si>
  <si>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</si>
  <si>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</si>
  <si>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</si>
  <si>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</si>
  <si>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</si>
  <si>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</si>
  <si>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</si>
  <si>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</si>
  <si>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</si>
  <si>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</si>
  <si>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</si>
  <si>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</si>
  <si>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</si>
  <si>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</si>
  <si>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</si>
  <si>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</si>
  <si>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</si>
  <si>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</si>
  <si>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</si>
  <si>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</si>
  <si>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</si>
  <si>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</si>
  <si>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</si>
  <si>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</si>
  <si>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</si>
  <si>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</si>
  <si>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</si>
  <si>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</si>
  <si>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</si>
  <si>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</si>
  <si>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</si>
  <si>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</si>
  <si>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</si>
  <si>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</si>
  <si>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</si>
  <si>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</si>
  <si>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</si>
  <si>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</si>
  <si>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</si>
  <si>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</si>
  <si>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</si>
  <si>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</si>
  <si>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</si>
  <si>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</si>
  <si>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</si>
  <si>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</si>
  <si>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</si>
  <si>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</si>
  <si>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</si>
  <si>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</si>
  <si>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</si>
  <si>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</si>
  <si>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</si>
  <si>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</si>
  <si>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</si>
  <si>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</si>
  <si>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</si>
  <si>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</si>
  <si>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</si>
  <si>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</si>
  <si>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</si>
  <si>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</si>
  <si>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</si>
  <si>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</si>
  <si>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</si>
  <si>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</si>
  <si>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</si>
  <si>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</si>
  <si>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</si>
  <si>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</si>
  <si>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</si>
  <si>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</si>
  <si>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</si>
  <si>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</si>
  <si>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</si>
  <si>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</si>
  <si>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</si>
  <si>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</si>
  <si>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</si>
  <si>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</si>
  <si>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</si>
  <si>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</si>
  <si>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</si>
  <si>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</si>
  <si>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</si>
  <si>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</si>
  <si>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</si>
  <si>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</si>
  <si>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</si>
  <si>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</si>
  <si>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</si>
  <si>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</si>
  <si>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</si>
  <si>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</si>
  <si>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</si>
  <si>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</si>
  <si>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</si>
  <si>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</si>
  <si>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</si>
  <si>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</si>
  <si>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</si>
  <si>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</si>
  <si>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</si>
  <si>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</si>
  <si>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</si>
  <si>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</si>
  <si>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</si>
  <si>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</si>
  <si>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</si>
  <si>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</si>
  <si>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</si>
  <si>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</si>
  <si>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</si>
  <si>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</si>
  <si>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</si>
  <si>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</si>
  <si>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</si>
  <si>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</si>
  <si>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</si>
  <si>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</si>
  <si>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</si>
  <si>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</si>
  <si>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</si>
  <si>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</si>
  <si>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</si>
  <si>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</si>
  <si>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</si>
  <si>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</si>
  <si>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</si>
  <si>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</si>
  <si>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</si>
  <si>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</si>
  <si>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</si>
  <si>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</si>
  <si>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</si>
  <si>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</si>
  <si>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</si>
  <si>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</si>
  <si>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</si>
  <si>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</si>
  <si>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</si>
  <si>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</si>
  <si>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</si>
  <si>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</si>
  <si>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</si>
  <si>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</si>
  <si>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</si>
  <si>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</si>
  <si>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</si>
  <si>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</si>
  <si>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</si>
  <si>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</si>
  <si>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</si>
  <si>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</si>
  <si>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</si>
  <si>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</si>
  <si>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</si>
  <si>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</si>
  <si>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</si>
  <si>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</si>
  <si>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</si>
  <si>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</si>
  <si>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</si>
  <si>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</si>
  <si>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</si>
  <si>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</si>
  <si>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</si>
  <si>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</si>
  <si>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</si>
  <si>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</si>
  <si>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</si>
  <si>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</si>
  <si>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</si>
  <si>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</si>
  <si>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</si>
  <si>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</si>
  <si>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</si>
  <si>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</si>
  <si>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</si>
  <si>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</si>
  <si>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</si>
  <si>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</si>
  <si>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</si>
  <si>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</si>
  <si>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</si>
  <si>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</si>
  <si>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</si>
  <si>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</si>
  <si>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</si>
  <si>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</si>
  <si>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</si>
  <si>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</si>
  <si>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</si>
  <si>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</si>
  <si>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</si>
  <si>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</si>
  <si>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</si>
  <si>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</si>
  <si>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</si>
  <si>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</si>
  <si>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</si>
  <si>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</si>
  <si>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</si>
  <si>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</si>
  <si>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</si>
  <si>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</si>
  <si>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</si>
  <si>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</si>
  <si>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</si>
  <si>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</si>
  <si>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</si>
  <si>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</si>
  <si>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</si>
  <si>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</si>
  <si>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</si>
  <si>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</si>
  <si>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</si>
  <si>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</si>
  <si>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</si>
  <si>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</si>
  <si>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</si>
  <si>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</si>
  <si>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</si>
  <si>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</si>
  <si>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</si>
  <si>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</si>
  <si>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</si>
  <si>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</si>
  <si>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</si>
  <si>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</si>
  <si>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</si>
  <si>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</si>
  <si>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</si>
  <si>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</si>
  <si>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</si>
  <si>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</si>
  <si>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</si>
  <si>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</si>
  <si>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</si>
  <si>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</si>
  <si>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</si>
  <si>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</si>
  <si>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</si>
  <si>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</si>
  <si>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</si>
  <si>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</si>
  <si>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</si>
  <si>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</si>
  <si>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</si>
  <si>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</si>
  <si>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</si>
  <si>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</si>
  <si>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</si>
  <si>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</si>
  <si>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</si>
  <si>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</si>
  <si>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</si>
  <si>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</si>
  <si>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</si>
  <si>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</si>
  <si>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</si>
  <si>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</si>
  <si>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</si>
  <si>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</si>
  <si>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</si>
  <si>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</si>
  <si>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</si>
  <si>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</si>
  <si>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</si>
  <si>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</si>
  <si>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</si>
  <si>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</si>
  <si>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</si>
  <si>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</si>
  <si>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</si>
  <si>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</si>
  <si>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</si>
  <si>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</si>
  <si>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</si>
  <si>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</si>
  <si>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</si>
  <si>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</si>
  <si>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</si>
  <si>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</si>
  <si>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</si>
  <si>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</si>
  <si>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</si>
  <si>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</si>
  <si>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</si>
  <si>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</si>
  <si>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</si>
  <si>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</si>
  <si>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</si>
  <si>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</si>
  <si>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</si>
  <si>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</si>
  <si>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</si>
  <si>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</si>
  <si>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</si>
  <si>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</si>
  <si>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</si>
  <si>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</si>
  <si>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</si>
  <si>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</si>
  <si>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</si>
  <si>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</si>
  <si>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</si>
  <si>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</si>
  <si>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</si>
  <si>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</si>
  <si>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</si>
  <si>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</si>
  <si>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</si>
  <si>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</si>
  <si>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</si>
  <si>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</si>
  <si>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</si>
  <si>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</si>
  <si>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</si>
  <si>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</si>
  <si>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</si>
  <si>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</si>
  <si>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</si>
  <si>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</si>
  <si>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</si>
  <si>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</si>
  <si>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</si>
  <si>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</si>
  <si>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</si>
  <si>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</si>
  <si>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</si>
  <si>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</si>
  <si>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</si>
  <si>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</si>
  <si>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</si>
  <si>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</si>
  <si>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</si>
  <si>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</si>
  <si>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</si>
  <si>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</si>
  <si>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</si>
  <si>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</si>
  <si>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</si>
  <si>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</si>
  <si>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</si>
  <si>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</si>
  <si>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</si>
  <si>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</si>
  <si>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</si>
  <si>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</si>
  <si>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</si>
  <si>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</si>
  <si>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</si>
  <si>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</si>
  <si>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</si>
  <si>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</si>
  <si>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</si>
  <si>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</si>
  <si>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</si>
  <si>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</si>
  <si>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</si>
  <si>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</si>
  <si>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</si>
  <si>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</si>
  <si>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</si>
  <si>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</si>
  <si>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</si>
  <si>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</si>
  <si>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</si>
  <si>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</si>
  <si>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</si>
  <si>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</si>
  <si>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</si>
  <si>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</si>
  <si>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</si>
  <si>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</si>
  <si>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</si>
  <si>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</si>
  <si>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</si>
  <si>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</si>
  <si>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</si>
  <si>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</si>
  <si>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</si>
  <si>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</si>
  <si>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</si>
  <si>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</si>
  <si>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</si>
  <si>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</si>
  <si>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</si>
  <si>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</si>
  <si>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</si>
  <si>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</si>
  <si>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</si>
  <si>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</si>
  <si>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</si>
  <si>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</si>
  <si>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</si>
  <si>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</si>
  <si>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</si>
  <si>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</si>
  <si>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</si>
  <si>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</si>
  <si>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</si>
  <si>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</si>
  <si>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</si>
  <si>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</si>
  <si>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</si>
  <si>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</si>
  <si>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</si>
  <si>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</si>
  <si>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</si>
  <si>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</si>
  <si>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</si>
  <si>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</si>
  <si>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</si>
  <si>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</si>
  <si>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</si>
  <si>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</si>
  <si>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</si>
  <si>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</si>
  <si>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</si>
  <si>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</si>
  <si>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</si>
  <si>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</si>
  <si>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</si>
  <si>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</si>
  <si>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</si>
  <si>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</si>
  <si>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</si>
  <si>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</si>
  <si>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</si>
  <si>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</si>
  <si>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</si>
  <si>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</si>
  <si>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</si>
  <si>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</si>
  <si>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</si>
  <si>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</si>
  <si>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</si>
  <si>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</si>
  <si>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</si>
  <si>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</si>
  <si>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</si>
  <si>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</si>
  <si>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</si>
  <si>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</si>
  <si>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</si>
  <si>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</si>
  <si>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</si>
  <si>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</si>
  <si>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</si>
  <si>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</si>
  <si>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</si>
  <si>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</si>
  <si>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</si>
  <si>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</si>
  <si>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</si>
  <si>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</si>
  <si>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</si>
  <si>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</si>
  <si>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</si>
  <si>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</si>
  <si>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</si>
  <si>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</si>
  <si>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</si>
  <si>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</si>
  <si>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</si>
  <si>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</si>
  <si>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</si>
  <si>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</si>
  <si>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</si>
  <si>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</si>
  <si>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</si>
  <si>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</si>
  <si>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</si>
  <si>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</si>
  <si>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</si>
  <si>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</si>
  <si>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</si>
  <si>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</si>
  <si>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</si>
  <si>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</si>
  <si>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</si>
  <si>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</si>
  <si>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</si>
  <si>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</si>
  <si>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</si>
  <si>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</si>
  <si>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</si>
  <si>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</si>
  <si>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</si>
  <si>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</si>
  <si>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</si>
  <si>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</si>
  <si>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</si>
  <si>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</si>
  <si>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</si>
  <si>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</si>
  <si>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</si>
  <si>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</si>
  <si>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</si>
  <si>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</si>
  <si>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</si>
  <si>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</si>
  <si>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</si>
  <si>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</si>
  <si>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</si>
  <si>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</si>
  <si>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</si>
  <si>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</si>
  <si>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</si>
  <si>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</si>
  <si>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</si>
  <si>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</si>
  <si>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</si>
  <si>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</si>
  <si>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</si>
  <si>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</si>
  <si>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</si>
  <si>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</si>
  <si>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</si>
  <si>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</si>
  <si>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</si>
  <si>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</si>
  <si>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</si>
  <si>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</si>
  <si>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</si>
  <si>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</si>
  <si>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</si>
  <si>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</si>
  <si>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</si>
  <si>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</si>
  <si>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</si>
  <si>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</si>
  <si>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</si>
  <si>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</si>
  <si>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</si>
  <si>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</si>
  <si>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</si>
  <si>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</si>
  <si>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</si>
  <si>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</si>
  <si>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</si>
  <si>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</si>
  <si>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</si>
  <si>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</si>
  <si>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</si>
  <si>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</si>
  <si>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</si>
  <si>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</si>
  <si>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</si>
  <si>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</si>
  <si>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</si>
  <si>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</si>
  <si>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</si>
  <si>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</si>
  <si>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</si>
  <si>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</si>
  <si>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</si>
  <si>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</si>
  <si>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</si>
  <si>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</si>
  <si>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</si>
  <si>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</si>
  <si>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</si>
  <si>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</si>
  <si>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</si>
  <si>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</si>
  <si>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</si>
  <si>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</si>
  <si>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</si>
  <si>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</si>
  <si>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</si>
  <si>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</si>
  <si>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</si>
  <si>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</si>
  <si>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</si>
  <si>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</si>
  <si>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</si>
  <si>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</si>
  <si>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</si>
  <si>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</si>
  <si>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</si>
  <si>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</si>
  <si>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</si>
  <si>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</si>
  <si>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</si>
  <si>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</si>
  <si>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</si>
  <si>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</si>
  <si>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</si>
  <si>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</si>
  <si>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</si>
  <si>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</si>
  <si>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</si>
  <si>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</si>
  <si>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</si>
  <si>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</si>
  <si>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</si>
  <si>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</si>
  <si>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</si>
  <si>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</si>
  <si>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</si>
  <si>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</si>
  <si>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</si>
  <si>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</si>
  <si>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</si>
  <si>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</si>
  <si>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</si>
  <si>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</si>
  <si>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</si>
  <si>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</si>
  <si>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</si>
  <si>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</si>
  <si>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</si>
  <si>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</si>
  <si>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</si>
  <si>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</si>
  <si>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</si>
  <si>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</si>
  <si>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</si>
  <si>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</si>
  <si>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</si>
  <si>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</si>
  <si>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</si>
  <si>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</si>
  <si>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</si>
  <si>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</si>
  <si>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</si>
  <si>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</si>
  <si>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</si>
  <si>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</si>
  <si>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</si>
  <si>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</si>
  <si>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</si>
  <si>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</si>
  <si>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</si>
  <si>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</si>
  <si>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</si>
  <si>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</si>
  <si>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</si>
  <si>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</si>
  <si>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</si>
  <si>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</si>
  <si>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</si>
  <si>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</si>
  <si>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</si>
  <si>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</si>
  <si>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</si>
  <si>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</si>
  <si>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</si>
  <si>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</si>
  <si>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</si>
  <si>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</si>
  <si>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</si>
  <si>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</si>
  <si>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</si>
  <si>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</si>
  <si>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</si>
  <si>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</si>
  <si>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</si>
  <si>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</si>
  <si>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</si>
  <si>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</si>
  <si>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</si>
  <si>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</si>
  <si>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</si>
  <si>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</si>
  <si>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</si>
  <si>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</si>
  <si>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</si>
  <si>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</si>
  <si>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</si>
  <si>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</si>
  <si>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</si>
  <si>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</si>
  <si>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</si>
  <si>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</si>
  <si>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</si>
  <si>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</si>
  <si>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</si>
  <si>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</si>
  <si>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</si>
  <si>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</si>
  <si>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</si>
  <si>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</si>
  <si>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</si>
  <si>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</si>
  <si>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</si>
  <si>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</si>
  <si>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</si>
  <si>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</si>
  <si>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</si>
  <si>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</si>
  <si>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</si>
  <si>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</si>
  <si>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</si>
  <si>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</si>
  <si>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</si>
  <si>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</si>
  <si>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</si>
  <si>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</si>
  <si>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</si>
  <si>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</si>
  <si>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</si>
  <si>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</si>
  <si>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</si>
  <si>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</si>
  <si>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</si>
  <si>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</si>
  <si>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</si>
  <si>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</si>
  <si>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</si>
  <si>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</si>
  <si>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</si>
  <si>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</si>
  <si>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</si>
  <si>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</si>
  <si>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</si>
  <si>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</si>
  <si>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</si>
  <si>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</si>
  <si>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</si>
  <si>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</si>
  <si>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</si>
  <si>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</si>
  <si>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</si>
  <si>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</si>
  <si>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</si>
  <si>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</si>
  <si>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</si>
  <si>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</si>
  <si>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</si>
  <si>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</si>
  <si>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</si>
  <si>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</si>
  <si>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</si>
  <si>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</si>
  <si>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</si>
  <si>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</si>
  <si>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</si>
  <si>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</si>
  <si>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</si>
  <si>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</si>
  <si>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</si>
  <si>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</si>
  <si>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</si>
  <si>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</si>
  <si>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</si>
  <si>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</si>
  <si>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</si>
  <si>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</si>
  <si>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</si>
  <si>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</si>
  <si>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</si>
  <si>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</si>
  <si>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</si>
  <si>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</si>
  <si>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</si>
  <si>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</si>
  <si>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</si>
  <si>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</si>
  <si>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</si>
  <si>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</si>
  <si>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</si>
  <si>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</si>
  <si>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</si>
  <si>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</si>
  <si>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</si>
  <si>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</si>
  <si>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</si>
  <si>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</si>
  <si>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</si>
  <si>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</si>
  <si>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</si>
  <si>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</si>
  <si>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</si>
  <si>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</si>
  <si>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</si>
  <si>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</si>
  <si>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</si>
  <si>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</si>
  <si>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</si>
  <si>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</si>
  <si>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</si>
  <si>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</si>
  <si>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</si>
  <si>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</si>
  <si>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</si>
  <si>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</si>
  <si>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</si>
  <si>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</si>
  <si>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</si>
  <si>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</si>
  <si>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</si>
  <si>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</si>
  <si>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</si>
  <si>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</si>
  <si>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</si>
  <si>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</si>
  <si>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</si>
  <si>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</si>
  <si>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</si>
  <si>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</si>
  <si>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</si>
  <si>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</si>
  <si>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</si>
  <si>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</si>
  <si>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</si>
  <si>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</si>
  <si>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</si>
  <si>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</si>
  <si>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</si>
  <si>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</si>
  <si>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</si>
  <si>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</si>
  <si>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</si>
  <si>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</si>
  <si>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</si>
  <si>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</si>
  <si>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</si>
  <si>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</si>
  <si>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</si>
  <si>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</si>
  <si>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</si>
  <si>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</si>
  <si>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</si>
  <si>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</si>
  <si>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</si>
  <si>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</si>
  <si>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</si>
  <si>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</si>
  <si>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</si>
  <si>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</si>
  <si>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</si>
  <si>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</si>
  <si>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</si>
  <si>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</si>
  <si>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</si>
  <si>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</si>
  <si>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</si>
  <si>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</si>
  <si>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</si>
  <si>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</si>
  <si>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</si>
  <si>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</si>
  <si>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</si>
  <si>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</si>
  <si>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</si>
  <si>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</si>
  <si>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</si>
  <si>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</si>
  <si>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</si>
  <si>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</si>
  <si>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</si>
  <si>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</si>
  <si>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</si>
  <si>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</si>
  <si>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</si>
  <si>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</si>
  <si>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</si>
  <si>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</si>
  <si>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</si>
  <si>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</si>
  <si>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</si>
  <si>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</si>
  <si>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</si>
  <si>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</si>
  <si>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</si>
  <si>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</si>
  <si>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</si>
  <si>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</si>
  <si>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</si>
  <si>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</si>
  <si>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</si>
  <si>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</si>
  <si>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</si>
  <si>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</si>
  <si>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</si>
  <si>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</si>
  <si>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</si>
  <si>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</si>
  <si>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</si>
  <si>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</si>
  <si>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</si>
  <si>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</si>
  <si>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</si>
  <si>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</si>
  <si>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</si>
  <si>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</si>
  <si>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</si>
  <si>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</si>
  <si>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</si>
  <si>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</si>
  <si>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</si>
  <si>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</si>
  <si>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</si>
  <si>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</si>
  <si>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</si>
  <si>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</si>
  <si>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</si>
  <si>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</si>
  <si>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</si>
  <si>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</si>
  <si>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</si>
  <si>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</si>
  <si>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</si>
  <si>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</si>
  <si>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</si>
  <si>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</si>
  <si>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</si>
  <si>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</si>
  <si>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</si>
  <si>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</si>
  <si>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</si>
  <si>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</si>
  <si>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</si>
  <si>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</si>
  <si>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</si>
  <si>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</si>
  <si>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</si>
  <si>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</si>
  <si>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</si>
  <si>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</si>
  <si>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</si>
  <si>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</si>
  <si>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</si>
  <si>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</si>
  <si>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</si>
  <si>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</si>
  <si>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</si>
  <si>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</si>
  <si>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</si>
  <si>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</si>
  <si>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</si>
  <si>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</si>
  <si>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</si>
  <si>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</si>
  <si>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</si>
  <si>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</si>
  <si>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</si>
  <si>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</si>
  <si>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</si>
  <si>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</si>
  <si>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</si>
  <si>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</si>
  <si>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</si>
  <si>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</si>
  <si>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</si>
  <si>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</si>
  <si>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</si>
  <si>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</si>
  <si>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</si>
  <si>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</si>
  <si>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</si>
  <si>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</si>
  <si>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</si>
  <si>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</si>
  <si>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</si>
  <si>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</si>
  <si>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</si>
  <si>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</si>
  <si>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</si>
  <si>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</si>
  <si>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</si>
  <si>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</si>
  <si>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</si>
  <si>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</si>
  <si>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</si>
  <si>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</si>
  <si>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</si>
  <si>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</si>
  <si>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</si>
  <si>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</si>
  <si>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</si>
  <si>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</si>
  <si>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</si>
  <si>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</si>
  <si>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</si>
  <si>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</si>
  <si>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</si>
  <si>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</si>
  <si>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</si>
  <si>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</si>
  <si>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</si>
  <si>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</si>
  <si>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</si>
  <si>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</si>
  <si>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</si>
  <si>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</si>
  <si>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</si>
  <si>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</si>
  <si>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</si>
  <si>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</si>
  <si>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</si>
  <si>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</si>
  <si>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</si>
  <si>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</si>
  <si>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</si>
  <si>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</si>
  <si>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</si>
  <si>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</si>
  <si>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</si>
  <si>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</si>
  <si>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</si>
  <si>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</si>
  <si>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</si>
  <si>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</si>
  <si>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</si>
  <si>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</si>
  <si>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</si>
  <si>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</si>
  <si>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</si>
  <si>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</si>
  <si>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</si>
  <si>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</si>
  <si>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</si>
  <si>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</si>
  <si>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</si>
  <si>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</si>
  <si>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</si>
  <si>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</si>
  <si>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</si>
  <si>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</si>
  <si>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</si>
  <si>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</si>
  <si>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</si>
  <si>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</si>
  <si>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</si>
  <si>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</si>
  <si>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</si>
  <si>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</si>
  <si>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</si>
  <si>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</si>
  <si>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</si>
  <si>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</si>
  <si>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</si>
  <si>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</si>
  <si>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</si>
  <si>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</si>
  <si>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</si>
  <si>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</si>
  <si>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</si>
  <si>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</si>
  <si>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</si>
  <si>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</si>
  <si>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</si>
  <si>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</si>
  <si>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</si>
  <si>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</si>
  <si>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</si>
  <si>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</si>
  <si>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</si>
  <si>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</si>
  <si>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</si>
  <si>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</si>
  <si>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</si>
  <si>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</si>
  <si>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</si>
  <si>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</si>
  <si>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</si>
  <si>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</si>
  <si>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</si>
  <si>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</si>
  <si>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</si>
  <si>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</si>
  <si>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</si>
  <si>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</si>
  <si>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</si>
  <si>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</si>
  <si>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</si>
  <si>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</si>
  <si>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</si>
  <si>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</si>
  <si>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</si>
  <si>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</si>
  <si>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</si>
  <si>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</si>
  <si>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</si>
  <si>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</si>
  <si>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</si>
  <si>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</si>
  <si>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</si>
  <si>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</si>
  <si>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</si>
  <si>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</si>
  <si>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</si>
  <si>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</si>
  <si>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</si>
  <si>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</si>
  <si>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</si>
  <si>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</si>
  <si>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</si>
  <si>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</si>
  <si>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</si>
  <si>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</si>
  <si>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</si>
  <si>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</si>
  <si>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</si>
  <si>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</si>
  <si>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</si>
  <si>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</si>
  <si>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</si>
  <si>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</si>
  <si>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</si>
  <si>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</si>
  <si>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</si>
  <si>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</si>
  <si>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</si>
  <si>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</si>
  <si>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</si>
  <si>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</si>
  <si>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</si>
  <si>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</si>
  <si>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</si>
  <si>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</si>
  <si>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</si>
  <si>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</si>
  <si>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</si>
  <si>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</si>
  <si>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</si>
  <si>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</si>
  <si>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</si>
  <si>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</si>
  <si>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</si>
  <si>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</si>
  <si>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</si>
  <si>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</si>
  <si>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</si>
  <si>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</si>
  <si>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</si>
  <si>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</si>
  <si>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</si>
  <si>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</si>
  <si>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</si>
  <si>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</si>
  <si>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</si>
  <si>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</si>
  <si>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</si>
  <si>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</si>
  <si>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</si>
  <si>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</si>
  <si>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</si>
  <si>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</si>
  <si>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</si>
  <si>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</si>
  <si>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</si>
  <si>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</si>
  <si>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</si>
  <si>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</si>
  <si>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</si>
  <si>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</si>
  <si>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</si>
  <si>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</si>
  <si>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</si>
  <si>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</si>
  <si>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</si>
  <si>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</si>
  <si>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</si>
  <si>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</si>
  <si>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</si>
  <si>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</si>
  <si>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</si>
  <si>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</si>
  <si>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</si>
  <si>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</si>
  <si>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</si>
  <si>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</si>
  <si>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</si>
  <si>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</si>
  <si>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</si>
  <si>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</si>
  <si>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</si>
  <si>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</si>
  <si>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</si>
  <si>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</si>
  <si>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</si>
  <si>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</si>
  <si>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</si>
  <si>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</si>
  <si>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</si>
  <si>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</si>
  <si>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</si>
  <si>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</si>
  <si>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</si>
  <si>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</si>
  <si>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</si>
  <si>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</si>
  <si>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</si>
  <si>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</si>
  <si>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</si>
  <si>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</si>
  <si>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</si>
  <si>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</si>
  <si>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</si>
  <si>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</si>
  <si>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</si>
  <si>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</si>
  <si>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</si>
  <si>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</si>
  <si>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</si>
  <si>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</si>
  <si>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</si>
  <si>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</si>
  <si>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</si>
  <si>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</si>
  <si>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</si>
  <si>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</si>
  <si>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</si>
  <si>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</si>
  <si>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</si>
  <si>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</si>
  <si>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</si>
  <si>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</si>
  <si>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</si>
  <si>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</si>
  <si>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</si>
  <si>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</si>
  <si>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</si>
  <si>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</si>
  <si>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</si>
  <si>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</si>
  <si>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</si>
  <si>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</si>
  <si>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</si>
  <si>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</si>
  <si>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</si>
  <si>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</si>
  <si>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</si>
  <si>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</si>
  <si>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</si>
  <si>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</si>
  <si>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</si>
  <si>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</si>
  <si>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</si>
  <si>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</si>
  <si>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</si>
  <si>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</si>
  <si>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</si>
  <si>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</si>
  <si>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</si>
  <si>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</si>
  <si>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</si>
  <si>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</si>
  <si>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</si>
  <si>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</si>
  <si>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</si>
  <si>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</si>
  <si>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</si>
  <si>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</si>
  <si>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</si>
  <si>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</si>
  <si>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</si>
  <si>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</si>
  <si>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</si>
  <si>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</si>
  <si>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</si>
  <si>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</si>
  <si>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</si>
  <si>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</si>
  <si>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</si>
  <si>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</si>
  <si>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</si>
  <si>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</si>
  <si>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</si>
  <si>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</si>
  <si>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</si>
  <si>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</si>
  <si>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</si>
  <si>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</si>
  <si>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</si>
  <si>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</si>
  <si>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</si>
  <si>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</si>
  <si>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</si>
  <si>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</si>
  <si>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</si>
  <si>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</si>
  <si>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</si>
  <si>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</si>
  <si>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</si>
  <si>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</si>
  <si>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</si>
  <si>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</si>
  <si>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</si>
  <si>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</si>
  <si>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</si>
  <si>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</si>
  <si>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</si>
  <si>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</si>
  <si>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</si>
  <si>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</si>
  <si>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</si>
  <si>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</si>
  <si>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</si>
  <si>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</si>
  <si>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</si>
  <si>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</si>
  <si>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</si>
  <si>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</si>
  <si>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</si>
  <si>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</si>
  <si>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</si>
  <si>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</si>
  <si>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</si>
  <si>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</si>
  <si>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</si>
  <si>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</si>
  <si>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</si>
  <si>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</si>
  <si>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</si>
  <si>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</si>
  <si>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</si>
  <si>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</si>
  <si>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</si>
  <si>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</si>
  <si>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</si>
  <si>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</si>
  <si>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</si>
  <si>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</si>
  <si>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</si>
  <si>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</si>
  <si>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</si>
  <si>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</si>
  <si>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</si>
  <si>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</si>
  <si>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</si>
  <si>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</si>
  <si>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</si>
  <si>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</si>
  <si>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</si>
  <si>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</si>
  <si>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</si>
  <si>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</si>
  <si>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</si>
  <si>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</si>
  <si>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</si>
  <si>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</si>
  <si>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</si>
  <si>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</si>
  <si>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</si>
  <si>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</si>
  <si>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</si>
  <si>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</si>
  <si>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</si>
  <si>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</si>
  <si>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</si>
  <si>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</si>
  <si>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</si>
  <si>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</si>
  <si>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</si>
  <si>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</si>
  <si>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</si>
  <si>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</si>
  <si>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</si>
  <si>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</si>
  <si>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</si>
  <si>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</si>
  <si>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</si>
  <si>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</si>
  <si>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</si>
  <si>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</si>
  <si>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</si>
  <si>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</si>
  <si>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</si>
  <si>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</si>
  <si>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</si>
  <si>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</si>
  <si>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</si>
  <si>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</si>
  <si>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</si>
  <si>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</si>
  <si>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</si>
  <si>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</si>
  <si>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</si>
  <si>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</si>
  <si>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</si>
  <si>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</si>
  <si>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</si>
  <si>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</si>
  <si>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</si>
  <si>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</si>
  <si>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</si>
  <si>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</si>
  <si>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</si>
  <si>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</si>
  <si>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</si>
  <si>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</si>
  <si>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</si>
  <si>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</si>
  <si>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</si>
  <si>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</si>
  <si>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</si>
  <si>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</si>
  <si>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</si>
  <si>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</si>
  <si>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</si>
  <si>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</si>
  <si>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</si>
  <si>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</si>
  <si>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</si>
  <si>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</si>
  <si>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</si>
  <si>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</si>
  <si>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</si>
  <si>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</si>
  <si>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</si>
  <si>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</si>
  <si>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</si>
  <si>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</si>
  <si>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</si>
  <si>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</si>
  <si>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</si>
  <si>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</si>
  <si>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</si>
  <si>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</si>
  <si>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</si>
  <si>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</si>
  <si>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</si>
  <si>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</si>
  <si>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</si>
  <si>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</si>
  <si>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</si>
  <si>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</si>
  <si>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</si>
  <si>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</si>
  <si>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</si>
  <si>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</si>
  <si>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</si>
  <si>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</si>
  <si>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</si>
  <si>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</si>
  <si>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</si>
  <si>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</si>
  <si>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</si>
  <si>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</si>
  <si>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</si>
  <si>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</si>
  <si>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</si>
  <si>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</si>
  <si>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</si>
  <si>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</si>
  <si>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</si>
  <si>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</si>
  <si>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</si>
  <si>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</si>
  <si>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</si>
  <si>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</si>
  <si>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</si>
  <si>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</si>
  <si>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</si>
  <si>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</si>
  <si>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</si>
  <si>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</si>
  <si>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</si>
  <si>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</si>
  <si>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</si>
  <si>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</si>
  <si>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</si>
  <si>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</si>
  <si>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</si>
  <si>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</si>
  <si>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</si>
  <si>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</si>
  <si>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</si>
  <si>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</si>
  <si>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</si>
  <si>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</si>
  <si>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</si>
  <si>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</si>
  <si>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</si>
  <si>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</si>
  <si>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</si>
  <si>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</si>
  <si>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</si>
  <si>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</si>
  <si>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</si>
  <si>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</si>
  <si>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</si>
  <si>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</si>
  <si>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</si>
  <si>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</si>
  <si>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</si>
  <si>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</si>
  <si>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</si>
  <si>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</si>
  <si>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</si>
  <si>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</si>
  <si>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</si>
  <si>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</si>
  <si>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</si>
  <si>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</si>
  <si>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</si>
  <si>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</si>
  <si>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</si>
  <si>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</si>
  <si>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</si>
  <si>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</si>
  <si>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</si>
  <si>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</si>
  <si>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</si>
  <si>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</si>
  <si>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</si>
  <si>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</si>
  <si>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</si>
  <si>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</si>
  <si>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</si>
  <si>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</si>
  <si>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</si>
  <si>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</si>
  <si>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</si>
  <si>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</si>
  <si>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</si>
  <si>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</si>
  <si>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</si>
  <si>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</si>
  <si>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</si>
  <si>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</si>
  <si>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</si>
  <si>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</si>
  <si>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</si>
  <si>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</si>
  <si>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</si>
  <si>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</si>
  <si>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</si>
  <si>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</si>
  <si>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</si>
  <si>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</si>
  <si>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</si>
  <si>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</si>
  <si>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</si>
  <si>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</si>
  <si>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</si>
  <si>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</si>
  <si>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</si>
  <si>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</si>
  <si>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</si>
  <si>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</si>
  <si>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</si>
  <si>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</si>
  <si>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</si>
  <si>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</si>
  <si>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</si>
  <si>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</si>
  <si>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</si>
  <si>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</si>
  <si>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</si>
  <si>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</si>
  <si>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</si>
  <si>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</si>
  <si>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</si>
  <si>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</si>
  <si>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</si>
  <si>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</si>
  <si>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</si>
  <si>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</si>
  <si>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</si>
  <si>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</si>
  <si>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</si>
  <si>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</si>
  <si>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</si>
  <si>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</si>
  <si>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</si>
  <si>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</si>
  <si>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</si>
  <si>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</si>
  <si>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</si>
  <si>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</si>
  <si>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</si>
  <si>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</si>
  <si>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</si>
  <si>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</si>
  <si>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</si>
  <si>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</si>
  <si>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</si>
  <si>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</si>
  <si>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</si>
  <si>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</si>
  <si>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</si>
  <si>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</si>
  <si>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</si>
  <si>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</si>
  <si>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</si>
  <si>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</si>
  <si>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</si>
  <si>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</si>
  <si>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</si>
  <si>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</si>
  <si>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</si>
  <si>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</si>
  <si>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</si>
  <si>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</si>
  <si>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</si>
  <si>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</si>
  <si>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</si>
  <si>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</si>
  <si>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</si>
  <si>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</si>
  <si>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</si>
  <si>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</si>
  <si>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</si>
  <si>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</si>
  <si>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</si>
  <si>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</si>
  <si>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</si>
  <si>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</si>
  <si>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</si>
  <si>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</si>
  <si>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</si>
  <si>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</si>
  <si>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</si>
  <si>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</si>
  <si>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</si>
  <si>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</si>
  <si>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</si>
  <si>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</si>
  <si>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</si>
  <si>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</si>
  <si>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</si>
  <si>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</si>
  <si>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</si>
  <si>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</si>
  <si>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</si>
  <si>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</si>
  <si>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</si>
  <si>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</si>
  <si>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</si>
  <si>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</si>
  <si>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</si>
  <si>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</si>
  <si>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</si>
  <si>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</si>
  <si>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</si>
  <si>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</si>
  <si>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</si>
  <si>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</si>
  <si>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</si>
  <si>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</si>
  <si>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</si>
  <si>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</si>
  <si>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</si>
  <si>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</si>
  <si>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</si>
  <si>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</si>
  <si>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</si>
  <si>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</si>
  <si>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</si>
  <si>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</si>
  <si>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</si>
  <si>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</si>
  <si>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</si>
  <si>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</si>
  <si>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</si>
  <si>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</si>
  <si>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</si>
  <si>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</si>
  <si>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</si>
  <si>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</si>
  <si>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</si>
  <si>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</si>
  <si>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</si>
  <si>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</si>
  <si>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</si>
  <si>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</si>
  <si>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</si>
  <si>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</si>
  <si>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</si>
  <si>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</si>
  <si>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</si>
  <si>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</si>
  <si>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</si>
  <si>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</si>
  <si>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</si>
  <si>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</si>
  <si>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</si>
  <si>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</si>
  <si>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</si>
  <si>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</si>
  <si>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</si>
  <si>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</si>
  <si>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</si>
  <si>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</si>
  <si>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</si>
  <si>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</si>
  <si>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</si>
  <si>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</si>
  <si>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</si>
  <si>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</si>
  <si>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</si>
  <si>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</si>
  <si>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</si>
  <si>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</si>
  <si>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</si>
  <si>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</si>
  <si>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</si>
  <si>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</si>
  <si>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</si>
  <si>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</si>
  <si>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</si>
  <si>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</si>
  <si>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</si>
  <si>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</si>
  <si>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</si>
  <si>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</si>
  <si>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</si>
  <si>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</si>
  <si>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</si>
  <si>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</si>
  <si>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</si>
  <si>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</si>
  <si>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</si>
  <si>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</si>
  <si>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</si>
  <si>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</si>
  <si>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</si>
  <si>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</si>
  <si>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</si>
  <si>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</si>
  <si>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</si>
  <si>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</si>
  <si>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</si>
  <si>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</si>
  <si>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</si>
  <si>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</si>
  <si>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</si>
  <si>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</si>
  <si>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</si>
  <si>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</si>
  <si>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</si>
  <si>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</si>
  <si>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</si>
  <si>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</si>
  <si>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</si>
  <si>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</si>
  <si>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</si>
  <si>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</si>
  <si>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</si>
  <si>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</si>
  <si>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</si>
  <si>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</si>
  <si>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</si>
  <si>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</si>
  <si>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</si>
  <si>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</si>
  <si>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</si>
  <si>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</si>
  <si>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</si>
  <si>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</si>
  <si>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</si>
  <si>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</si>
  <si>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</si>
  <si>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</si>
  <si>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</si>
  <si>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</si>
  <si>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</si>
  <si>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</si>
  <si>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</si>
  <si>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</si>
  <si>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</si>
  <si>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</si>
  <si>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</si>
  <si>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</si>
  <si>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</si>
  <si>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</si>
  <si>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</si>
  <si>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</si>
  <si>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</si>
  <si>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</si>
  <si>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</si>
  <si>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</si>
  <si>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</si>
  <si>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</si>
  <si>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</si>
  <si>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</si>
  <si>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</si>
  <si>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</si>
  <si>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</si>
  <si>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</si>
  <si>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</si>
  <si>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</si>
  <si>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</si>
  <si>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</si>
  <si>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</si>
  <si>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</si>
  <si>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</si>
  <si>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</si>
  <si>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</si>
  <si>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</si>
  <si>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</si>
  <si>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</si>
  <si>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</si>
  <si>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</si>
  <si>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</si>
  <si>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</si>
  <si>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</si>
  <si>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</si>
  <si>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</si>
  <si>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</si>
  <si>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</si>
  <si>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</si>
  <si>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</si>
  <si>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</si>
  <si>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</si>
  <si>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</si>
  <si>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</si>
  <si>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</si>
  <si>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</si>
  <si>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</si>
  <si>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</si>
  <si>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</si>
  <si>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</si>
  <si>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</si>
  <si>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</si>
  <si>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</si>
  <si>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</si>
  <si>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</si>
  <si>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</si>
  <si>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</si>
  <si>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</si>
  <si>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</si>
  <si>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</si>
  <si>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</si>
  <si>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</si>
  <si>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</si>
  <si>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</si>
  <si>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</si>
  <si>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</si>
  <si>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</si>
  <si>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</si>
  <si>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</si>
  <si>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</si>
  <si>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</si>
  <si>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</si>
  <si>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</si>
  <si>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</si>
  <si>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</si>
  <si>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</si>
  <si>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</si>
  <si>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</si>
  <si>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</si>
  <si>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</si>
  <si>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</si>
  <si>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</si>
  <si>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</si>
  <si>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</si>
  <si>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</si>
  <si>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</si>
  <si>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</si>
  <si>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</si>
  <si>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</si>
  <si>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</si>
  <si>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</si>
  <si>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</si>
  <si>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</si>
  <si>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</si>
  <si>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</si>
  <si>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</si>
  <si>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</si>
  <si>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</si>
  <si>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</si>
  <si>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</si>
  <si>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</si>
  <si>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</si>
  <si>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</si>
  <si>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</si>
  <si>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</si>
  <si>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</si>
  <si>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</si>
  <si>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</si>
  <si>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</si>
  <si>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</si>
  <si>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</si>
  <si>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</si>
  <si>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</si>
  <si>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</si>
  <si>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</si>
  <si>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</si>
  <si>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</si>
  <si>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</si>
  <si>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</si>
  <si>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</si>
  <si>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</si>
  <si>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</si>
  <si>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</si>
  <si>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</si>
  <si>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</si>
  <si>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</si>
  <si>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</si>
  <si>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</si>
  <si>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</si>
  <si>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</si>
  <si>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</si>
  <si>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</si>
  <si>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</si>
  <si>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</si>
  <si>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</si>
  <si>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</si>
  <si>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</si>
  <si>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</si>
  <si>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</si>
  <si>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</si>
  <si>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</si>
  <si>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</si>
  <si>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</si>
  <si>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</si>
  <si>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</si>
  <si>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</si>
  <si>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</si>
  <si>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</si>
  <si>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</si>
  <si>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</si>
  <si>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</si>
  <si>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</si>
  <si>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</si>
  <si>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</si>
  <si>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</si>
  <si>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</si>
  <si>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</si>
  <si>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</si>
  <si>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</si>
  <si>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</si>
  <si>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</si>
  <si>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</si>
  <si>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</si>
  <si>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</si>
  <si>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</si>
  <si>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</si>
  <si>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</si>
  <si>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</si>
  <si>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</si>
  <si>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</si>
  <si>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</si>
  <si>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</si>
  <si>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</si>
  <si>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</si>
  <si>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</si>
  <si>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</si>
  <si>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</si>
  <si>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</si>
  <si>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</si>
  <si>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</si>
  <si>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</si>
  <si>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</si>
  <si>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</si>
  <si>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</si>
  <si>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</si>
  <si>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</si>
  <si>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</si>
  <si>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</si>
  <si>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</si>
  <si>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</si>
  <si>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</si>
  <si>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</si>
  <si>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</si>
  <si>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</si>
  <si>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</si>
  <si>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</si>
  <si>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</si>
  <si>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</si>
  <si>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</si>
  <si>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</si>
  <si>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</si>
  <si>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</si>
  <si>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</si>
  <si>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</si>
  <si>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</si>
  <si>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</si>
  <si>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</si>
  <si>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</si>
  <si>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</si>
  <si>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</si>
  <si>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</si>
  <si>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</si>
  <si>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</si>
  <si>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</si>
  <si>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</si>
  <si>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</si>
  <si>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</si>
  <si>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</si>
  <si>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</si>
  <si>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</si>
  <si>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</si>
  <si>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</si>
  <si>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</si>
  <si>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</si>
  <si>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</si>
  <si>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</si>
  <si>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</si>
  <si>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</si>
  <si>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</si>
  <si>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</si>
  <si>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</si>
  <si>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</si>
  <si>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</si>
  <si>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</si>
  <si>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</si>
  <si>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</si>
  <si>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</si>
  <si>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</si>
  <si>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</si>
  <si>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</si>
  <si>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</si>
  <si>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</si>
  <si>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</si>
  <si>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</si>
  <si>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</si>
  <si>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</si>
  <si>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</si>
  <si>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</si>
  <si>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</si>
  <si>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</si>
  <si>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</si>
  <si>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</si>
  <si>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</si>
  <si>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</si>
  <si>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</si>
  <si>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</si>
  <si>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</si>
  <si>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</si>
  <si>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</si>
  <si>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</si>
  <si>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</si>
  <si>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</si>
  <si>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</si>
  <si>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</si>
  <si>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</si>
  <si>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</si>
  <si>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</si>
  <si>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</si>
  <si>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</si>
  <si>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</si>
  <si>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</si>
  <si>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</si>
  <si>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</si>
  <si>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</si>
  <si>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</si>
  <si>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</si>
  <si>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</si>
  <si>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</si>
  <si>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</si>
  <si>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</si>
  <si>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</si>
  <si>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</si>
  <si>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</si>
  <si>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</si>
  <si>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</si>
  <si>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</si>
  <si>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</si>
  <si>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</si>
  <si>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</si>
  <si>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</si>
  <si>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</si>
  <si>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</si>
  <si>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</si>
  <si>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</si>
  <si>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</si>
  <si>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</si>
  <si>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</si>
  <si>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</si>
  <si>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</si>
  <si>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</si>
  <si>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</si>
  <si>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</si>
  <si>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</si>
  <si>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</si>
  <si>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</si>
  <si>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</si>
  <si>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</si>
  <si>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</si>
  <si>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</si>
  <si>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</si>
  <si>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</si>
  <si>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</si>
  <si>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</si>
  <si>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</si>
  <si>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</si>
  <si>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</si>
  <si>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</si>
  <si>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</si>
  <si>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</si>
  <si>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</si>
  <si>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</si>
  <si>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</si>
  <si>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</si>
  <si>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</si>
  <si>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</si>
  <si>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</si>
  <si>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</si>
  <si>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</si>
  <si>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</si>
  <si>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</si>
  <si>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</si>
  <si>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</si>
  <si>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</si>
  <si>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</si>
  <si>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</si>
  <si>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</si>
  <si>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</si>
  <si>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</si>
  <si>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</si>
  <si>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</si>
  <si>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</si>
  <si>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</si>
  <si>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</si>
  <si>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</si>
  <si>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</si>
  <si>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</si>
  <si>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</si>
  <si>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</si>
  <si>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</si>
  <si>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</si>
  <si>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</si>
  <si>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</si>
  <si>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</si>
  <si>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</si>
  <si>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</si>
  <si>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</si>
  <si>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</si>
  <si>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</si>
  <si>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</si>
  <si>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</si>
  <si>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</si>
  <si>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</si>
  <si>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</si>
  <si>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</si>
  <si>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</si>
  <si>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</si>
  <si>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</si>
  <si>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</si>
  <si>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</si>
  <si>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</si>
  <si>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</si>
  <si>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</si>
  <si>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</si>
  <si>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</si>
  <si>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</si>
  <si>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</si>
  <si>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</si>
  <si>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</si>
  <si>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</si>
  <si>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</si>
  <si>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</si>
  <si>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</si>
  <si>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</si>
  <si>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</si>
  <si>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</si>
  <si>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</si>
  <si>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</si>
  <si>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</si>
  <si>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</si>
  <si>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</si>
  <si>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</si>
  <si>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</si>
  <si>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</si>
  <si>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</si>
  <si>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</si>
  <si>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</si>
  <si>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</si>
  <si>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</si>
  <si>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</si>
  <si>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</si>
  <si>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</si>
  <si>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</si>
  <si>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</si>
  <si>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</si>
  <si>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</si>
  <si>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</si>
  <si>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</si>
  <si>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</si>
  <si>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</si>
  <si>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</si>
  <si>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</si>
  <si>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</si>
  <si>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</si>
  <si>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</si>
  <si>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</si>
  <si>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</si>
  <si>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</si>
  <si>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</si>
  <si>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</si>
  <si>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</si>
  <si>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</si>
  <si>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</si>
  <si>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</si>
  <si>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</si>
  <si>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</si>
  <si>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</si>
  <si>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</si>
  <si>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</si>
  <si>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</si>
  <si>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</si>
  <si>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</si>
  <si>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</si>
  <si>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</si>
  <si>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</si>
  <si>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</si>
  <si>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</si>
  <si>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</si>
  <si>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</si>
  <si>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</si>
  <si>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</si>
  <si>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</si>
  <si>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</si>
  <si>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</si>
  <si>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</si>
  <si>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</si>
  <si>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</si>
  <si>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</si>
  <si>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</si>
  <si>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</si>
  <si>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</si>
  <si>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</si>
  <si>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</si>
  <si>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</si>
  <si>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</si>
  <si>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</si>
  <si>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</si>
  <si>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</si>
  <si>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</si>
  <si>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</si>
  <si>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</si>
  <si>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</si>
  <si>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</si>
  <si>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</si>
  <si>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</si>
  <si>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</si>
  <si>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</si>
  <si>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</si>
  <si>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</si>
  <si>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</si>
  <si>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</si>
  <si>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</si>
  <si>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</si>
  <si>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</si>
  <si>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</si>
  <si>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</si>
  <si>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</si>
  <si>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</si>
  <si>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</si>
  <si>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</si>
  <si>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</si>
  <si>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</si>
  <si>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</si>
  <si>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</si>
  <si>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</si>
  <si>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</si>
  <si>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</si>
  <si>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</si>
  <si>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</si>
  <si>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</si>
  <si>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</si>
  <si>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</si>
  <si>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</si>
  <si>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</si>
  <si>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</si>
  <si>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</si>
  <si>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</si>
  <si>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</si>
  <si>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</si>
  <si>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</si>
  <si>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</si>
  <si>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</si>
  <si>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</si>
  <si>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</si>
  <si>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</si>
  <si>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</si>
  <si>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</si>
  <si>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</si>
  <si>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</si>
  <si>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</si>
  <si>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</si>
  <si>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</si>
  <si>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</si>
  <si>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</si>
  <si>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</si>
  <si>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</si>
  <si>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</si>
  <si>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</si>
  <si>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</si>
  <si>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</si>
  <si>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</si>
  <si>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</si>
  <si>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</si>
  <si>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</si>
  <si>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</si>
  <si>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</si>
  <si>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</si>
  <si>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</si>
  <si>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</si>
  <si>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</si>
  <si>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</si>
  <si>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</si>
  <si>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</si>
  <si>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</si>
  <si>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</si>
  <si>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</si>
  <si>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</si>
  <si>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</si>
  <si>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</si>
  <si>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</si>
  <si>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</si>
  <si>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</si>
  <si>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</si>
  <si>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</si>
  <si>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</si>
  <si>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</si>
  <si>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</si>
  <si>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</si>
  <si>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</si>
  <si>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</si>
  <si>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</si>
  <si>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</si>
  <si>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</si>
  <si>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</si>
  <si>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</si>
  <si>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</si>
  <si>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</si>
  <si>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</si>
  <si>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</si>
  <si>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</si>
  <si>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</si>
  <si>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</si>
  <si>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</si>
  <si>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</si>
  <si>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</si>
  <si>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</si>
  <si>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</si>
  <si>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</si>
  <si>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</si>
  <si>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</si>
  <si>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</si>
  <si>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</si>
  <si>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</si>
  <si>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</si>
  <si>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</si>
  <si>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</si>
  <si>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</si>
  <si>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</si>
  <si>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</si>
  <si>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</si>
  <si>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</si>
  <si>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</si>
  <si>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</si>
  <si>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</si>
  <si>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</si>
  <si>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</si>
  <si>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</si>
  <si>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</si>
  <si>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</si>
  <si>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</si>
  <si>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</si>
  <si>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</si>
  <si>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</si>
  <si>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</si>
  <si>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</si>
  <si>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</si>
  <si>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</si>
  <si>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</si>
  <si>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</si>
  <si>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</si>
  <si>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</si>
  <si>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</si>
  <si>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</si>
  <si>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</si>
  <si>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</si>
  <si>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</si>
  <si>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</si>
  <si>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</si>
  <si>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</si>
  <si>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</si>
  <si>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</si>
  <si>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</si>
  <si>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</si>
  <si>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</si>
  <si>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</si>
  <si>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</si>
  <si>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</si>
  <si>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</si>
  <si>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</si>
  <si>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</si>
  <si>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</si>
  <si>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</si>
  <si>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</si>
  <si>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</si>
  <si>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</si>
  <si>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</si>
  <si>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</si>
  <si>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</si>
  <si>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</si>
  <si>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</si>
  <si>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</si>
  <si>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</si>
  <si>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</si>
  <si>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</si>
  <si>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</si>
  <si>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</si>
  <si>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</si>
  <si>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</si>
  <si>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</si>
  <si>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</si>
  <si>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</si>
  <si>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</si>
  <si>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</si>
  <si>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</si>
  <si>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</si>
  <si>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</si>
  <si>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</si>
  <si>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</si>
  <si>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</si>
  <si>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</si>
  <si>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</si>
  <si>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</si>
  <si>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</si>
  <si>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</si>
  <si>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</si>
  <si>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</si>
  <si>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</si>
  <si>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</si>
  <si>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</si>
  <si>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</si>
  <si>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</si>
  <si>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</si>
  <si>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</si>
  <si>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</si>
  <si>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</si>
  <si>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</si>
  <si>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</si>
  <si>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</si>
  <si>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</si>
  <si>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</si>
  <si>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</si>
  <si>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</si>
  <si>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</si>
  <si>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</si>
  <si>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</si>
  <si>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</si>
  <si>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</si>
  <si>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</si>
  <si>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</si>
  <si>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</si>
  <si>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</si>
  <si>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</si>
  <si>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</si>
  <si>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</si>
  <si>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</si>
  <si>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</si>
  <si>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</si>
  <si>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</si>
  <si>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</si>
  <si>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</si>
  <si>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</si>
  <si>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</si>
  <si>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</si>
  <si>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</si>
  <si>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</si>
  <si>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</si>
  <si>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</si>
  <si>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</si>
  <si>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</si>
  <si>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</si>
  <si>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</si>
  <si>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</si>
  <si>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</si>
  <si>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</si>
  <si>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</si>
  <si>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</si>
  <si>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</si>
  <si>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</si>
  <si>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</si>
  <si>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</si>
  <si>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</si>
  <si>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</si>
  <si>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</si>
  <si>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</si>
  <si>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</si>
  <si>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</si>
  <si>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</si>
  <si>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</si>
  <si>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</si>
  <si>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</si>
  <si>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</si>
  <si>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</si>
  <si>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</si>
  <si>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</si>
  <si>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</si>
  <si>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</si>
  <si>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</si>
  <si>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</si>
  <si>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</si>
  <si>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</si>
  <si>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</si>
  <si>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</si>
  <si>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</si>
  <si>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</si>
  <si>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</si>
  <si>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</si>
  <si>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</si>
  <si>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</si>
  <si>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</si>
  <si>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</si>
  <si>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</si>
  <si>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</si>
  <si>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</si>
  <si>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</si>
  <si>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</si>
  <si>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</si>
  <si>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</si>
  <si>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</si>
  <si>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</si>
  <si>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</si>
  <si>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</si>
  <si>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</si>
  <si>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</si>
  <si>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</si>
  <si>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</si>
  <si>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</si>
  <si>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</si>
  <si>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</si>
  <si>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</si>
  <si>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</si>
  <si>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</si>
  <si>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</si>
  <si>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</si>
  <si>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</si>
  <si>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</si>
  <si>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</si>
  <si>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</si>
  <si>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</si>
  <si>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</si>
  <si>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</si>
  <si>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</si>
  <si>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</si>
  <si>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</si>
  <si>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</si>
  <si>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</si>
  <si>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</si>
  <si>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</si>
  <si>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</si>
  <si>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</si>
  <si>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</si>
  <si>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</si>
  <si>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</si>
  <si>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</si>
  <si>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</si>
  <si>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</si>
  <si>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</si>
  <si>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</si>
  <si>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</si>
  <si>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</si>
  <si>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</si>
  <si>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</si>
  <si>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</si>
  <si>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</si>
  <si>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</si>
  <si>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</si>
  <si>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</si>
  <si>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</si>
  <si>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</si>
  <si>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</si>
  <si>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</si>
  <si>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</si>
  <si>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</si>
  <si>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</si>
  <si>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</si>
  <si>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</si>
  <si>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</si>
  <si>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</si>
  <si>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</si>
  <si>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</si>
  <si>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</si>
  <si>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</si>
  <si>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</si>
  <si>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</si>
  <si>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</si>
  <si>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</si>
  <si>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</si>
  <si>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</si>
  <si>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</si>
  <si>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</si>
  <si>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</si>
  <si>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</si>
  <si>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</si>
  <si>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</si>
  <si>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</si>
  <si>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</si>
  <si>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</si>
  <si>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</si>
  <si>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</si>
  <si>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</si>
  <si>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</si>
  <si>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</si>
  <si>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</si>
  <si>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</si>
  <si>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</si>
  <si>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</si>
  <si>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</si>
  <si>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</si>
  <si>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</si>
  <si>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</si>
  <si>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</si>
  <si>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</si>
  <si>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</si>
  <si>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</si>
  <si>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</si>
  <si>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</si>
  <si>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</si>
  <si>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</si>
  <si>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</si>
  <si>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</si>
  <si>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</si>
  <si>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</si>
  <si>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</si>
  <si>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</si>
  <si>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</si>
  <si>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</si>
  <si>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</si>
  <si>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</si>
  <si>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</si>
  <si>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</si>
  <si>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</si>
  <si>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</si>
  <si>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</si>
  <si>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</si>
  <si>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</si>
  <si>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</si>
  <si>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</si>
  <si>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</si>
  <si>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</si>
  <si>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</si>
  <si>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</si>
  <si>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</si>
  <si>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</si>
  <si>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</si>
  <si>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</si>
  <si>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</si>
  <si>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</si>
  <si>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</si>
  <si>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</si>
  <si>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</si>
  <si>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</si>
  <si>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</si>
  <si>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</si>
  <si>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</si>
  <si>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</si>
  <si>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</si>
  <si>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</si>
  <si>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</si>
  <si>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</si>
  <si>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</si>
  <si>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</si>
  <si>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</si>
  <si>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</si>
  <si>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</si>
  <si>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</si>
  <si>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</si>
  <si>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</si>
  <si>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</si>
  <si>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</si>
  <si>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</si>
  <si>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</si>
  <si>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</si>
  <si>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</si>
  <si>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</si>
  <si>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</si>
  <si>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</si>
  <si>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</si>
  <si>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</si>
  <si>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</si>
  <si>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</si>
  <si>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</si>
  <si>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</si>
  <si>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</si>
  <si>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</si>
  <si>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</si>
  <si>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</si>
  <si>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</si>
  <si>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</si>
  <si>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</si>
  <si>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</si>
  <si>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</si>
  <si>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</si>
  <si>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</si>
  <si>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</si>
  <si>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</si>
  <si>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</si>
  <si>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</si>
  <si>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</si>
  <si>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</si>
  <si>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</si>
  <si>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</si>
  <si>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</si>
  <si>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</si>
  <si>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</si>
  <si>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</si>
  <si>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</si>
  <si>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</si>
  <si>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</si>
  <si>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</si>
  <si>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</si>
  <si>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</si>
  <si>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</si>
  <si>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</si>
  <si>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</si>
  <si>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</si>
  <si>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</si>
  <si>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</si>
  <si>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</si>
  <si>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</si>
  <si>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</si>
  <si>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</si>
  <si>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</si>
  <si>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</si>
  <si>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</si>
  <si>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</si>
  <si>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</si>
  <si>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</si>
  <si>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</si>
  <si>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</si>
  <si>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</si>
  <si>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</si>
  <si>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</si>
  <si>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</si>
  <si>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</si>
  <si>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</si>
  <si>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</si>
  <si>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</si>
  <si>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</si>
  <si>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</si>
  <si>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</si>
  <si>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</si>
  <si>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</si>
  <si>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</si>
  <si>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</si>
  <si>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</si>
  <si>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</si>
  <si>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</si>
  <si>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</si>
  <si>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</si>
  <si>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</si>
  <si>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</si>
  <si>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</si>
  <si>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</si>
  <si>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</si>
  <si>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</si>
  <si>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</si>
  <si>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</si>
  <si>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</si>
  <si>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</si>
  <si>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</si>
  <si>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</si>
  <si>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</si>
  <si>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</si>
  <si>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</si>
  <si>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</si>
  <si>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</si>
  <si>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</si>
  <si>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</si>
  <si>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</si>
  <si>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</si>
  <si>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</si>
  <si>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</si>
  <si>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</si>
  <si>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</si>
  <si>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</si>
  <si>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</si>
  <si>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</si>
  <si>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</si>
  <si>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</si>
  <si>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</si>
  <si>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</si>
  <si>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</si>
  <si>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</si>
  <si>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</si>
  <si>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</si>
  <si>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</si>
  <si>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</si>
  <si>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</si>
  <si>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</si>
  <si>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</si>
  <si>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</si>
  <si>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</si>
  <si>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</si>
  <si>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</si>
  <si>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</si>
  <si>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</si>
  <si>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</si>
  <si>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</si>
  <si>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</si>
  <si>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</si>
  <si>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</si>
  <si>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</si>
  <si>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</si>
  <si>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</si>
  <si>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</si>
  <si>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</si>
  <si>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</si>
  <si>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</si>
  <si>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</si>
  <si>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</si>
  <si>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</si>
  <si>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</si>
  <si>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</si>
  <si>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</si>
  <si>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</si>
  <si>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</si>
  <si>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</si>
  <si>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</si>
  <si>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</si>
  <si>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</si>
  <si>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</si>
  <si>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</si>
  <si>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</si>
  <si>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</si>
  <si>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</si>
  <si>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</si>
  <si>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</si>
  <si>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</si>
  <si>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</si>
  <si>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</si>
  <si>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</si>
  <si>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</si>
  <si>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</si>
  <si>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</si>
  <si>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</si>
  <si>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</si>
  <si>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</si>
  <si>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</si>
  <si>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</si>
  <si>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</si>
  <si>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</si>
  <si>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</si>
  <si>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</si>
  <si>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</si>
  <si>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</si>
  <si>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</si>
  <si>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</si>
  <si>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</si>
  <si>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</si>
  <si>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</si>
  <si>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</si>
  <si>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</si>
  <si>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</si>
  <si>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</si>
  <si>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</si>
  <si>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</si>
  <si>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</si>
  <si>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</si>
  <si>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</si>
  <si>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</si>
  <si>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</si>
  <si>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</si>
  <si>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</si>
  <si>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</si>
  <si>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</si>
  <si>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</si>
  <si>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</si>
  <si>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</si>
  <si>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</si>
  <si>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</si>
  <si>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</si>
  <si>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</si>
  <si>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</si>
  <si>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</si>
  <si>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</si>
  <si>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</si>
  <si>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</si>
  <si>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</si>
  <si>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</si>
  <si>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</si>
  <si>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</si>
  <si>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</si>
  <si>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</si>
  <si>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</si>
  <si>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</si>
  <si>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</si>
  <si>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</si>
  <si>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</si>
  <si>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</si>
  <si>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</si>
  <si>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</si>
  <si>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</si>
  <si>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</si>
  <si>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</si>
  <si>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</si>
  <si>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</si>
  <si>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</si>
  <si>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</si>
  <si>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</si>
  <si>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</si>
  <si>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</si>
  <si>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</si>
  <si>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</si>
  <si>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</si>
  <si>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</si>
  <si>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</si>
  <si>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</si>
  <si>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</si>
  <si>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</si>
  <si>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</si>
  <si>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</si>
  <si>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</si>
  <si>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</si>
  <si>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</si>
  <si>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</si>
  <si>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</si>
  <si>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</si>
  <si>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</si>
  <si>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</si>
  <si>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</si>
  <si>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</si>
  <si>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</si>
  <si>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</si>
  <si>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</si>
  <si>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</si>
  <si>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</si>
  <si>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</si>
  <si>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</si>
  <si>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</si>
  <si>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</si>
  <si>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</si>
  <si>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</si>
  <si>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</si>
  <si>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</si>
  <si>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</si>
  <si>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</si>
  <si>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</si>
  <si>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</si>
  <si>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</si>
  <si>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</si>
  <si>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</si>
  <si>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</si>
  <si>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</si>
  <si>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</si>
  <si>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</si>
  <si>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</si>
  <si>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</si>
  <si>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</si>
  <si>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</si>
  <si>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</si>
  <si>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</si>
  <si>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</si>
  <si>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</si>
  <si>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</si>
  <si>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</si>
  <si>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</si>
  <si>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</si>
  <si>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</si>
  <si>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</si>
  <si>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</si>
  <si>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</si>
  <si>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</si>
  <si>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</si>
  <si>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</si>
  <si>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</si>
  <si>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</si>
  <si>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</si>
  <si>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</si>
  <si>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</si>
  <si>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</si>
  <si>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</si>
  <si>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</si>
  <si>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</si>
  <si>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</si>
  <si>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</si>
  <si>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</si>
  <si>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</si>
  <si>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</si>
  <si>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</si>
  <si>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</si>
  <si>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</si>
  <si>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</si>
  <si>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</si>
  <si>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</si>
  <si>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</si>
  <si>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</si>
  <si>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</si>
  <si>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</si>
  <si>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</si>
  <si>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</si>
  <si>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</si>
  <si>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</si>
  <si>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</si>
  <si>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</si>
  <si>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</si>
  <si>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</si>
  <si>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</si>
  <si>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</si>
  <si>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</si>
  <si>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</si>
  <si>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</si>
  <si>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</si>
  <si>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</si>
  <si>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</si>
  <si>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</si>
  <si>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</si>
  <si>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</si>
  <si>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</si>
  <si>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</si>
  <si>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</si>
  <si>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</si>
  <si>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</si>
  <si>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</si>
  <si>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</si>
  <si>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</si>
  <si>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</si>
  <si>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</si>
  <si>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</si>
  <si>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</si>
  <si>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</si>
  <si>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</si>
  <si>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</si>
  <si>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</si>
  <si>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</si>
  <si>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</si>
  <si>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</si>
  <si>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</si>
  <si>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</si>
  <si>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</si>
  <si>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</si>
  <si>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</si>
  <si>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</si>
  <si>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</si>
  <si>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</si>
  <si>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</si>
  <si>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</si>
  <si>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</si>
  <si>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</si>
  <si>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</si>
  <si>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</si>
  <si>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</si>
  <si>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</si>
  <si>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</si>
  <si>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</si>
  <si>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</si>
  <si>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</si>
  <si>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</si>
  <si>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</si>
  <si>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</si>
  <si>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</si>
  <si>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</si>
  <si>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</si>
  <si>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</si>
  <si>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</si>
  <si>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</si>
  <si>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</si>
  <si>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</si>
  <si>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</si>
  <si>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</si>
  <si>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</si>
  <si>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</si>
  <si>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</si>
  <si>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</si>
  <si>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</si>
  <si>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</si>
  <si>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</si>
  <si>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</si>
  <si>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</si>
  <si>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</si>
  <si>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</si>
  <si>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</si>
  <si>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</si>
  <si>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</si>
  <si>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</si>
  <si>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</si>
  <si>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</si>
  <si>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</si>
  <si>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</si>
  <si>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</si>
  <si>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</si>
  <si>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</si>
  <si>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</si>
  <si>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</si>
  <si>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</si>
  <si>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</si>
  <si>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</si>
  <si>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</si>
  <si>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</si>
  <si>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</si>
  <si>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</si>
  <si>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</si>
  <si>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</si>
  <si>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</si>
  <si>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</si>
  <si>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</si>
  <si>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</si>
  <si>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</si>
  <si>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</si>
  <si>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</si>
  <si>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</si>
  <si>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</si>
  <si>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</si>
  <si>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</si>
  <si>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</si>
  <si>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</si>
  <si>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</si>
  <si>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</si>
  <si>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</si>
  <si>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</si>
  <si>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</si>
  <si>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</si>
  <si>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</si>
  <si>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</si>
  <si>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</si>
  <si>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</si>
  <si>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</si>
  <si>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</si>
  <si>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</si>
  <si>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</si>
  <si>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</si>
  <si>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</si>
  <si>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</si>
  <si>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</si>
  <si>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</si>
  <si>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</si>
  <si>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</si>
  <si>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</si>
  <si>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</si>
  <si>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</si>
  <si>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</si>
  <si>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</si>
  <si>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</si>
  <si>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</si>
  <si>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</si>
  <si>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</si>
  <si>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</si>
  <si>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</si>
  <si>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</si>
  <si>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</si>
  <si>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</si>
  <si>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</si>
  <si>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</si>
  <si>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</si>
  <si>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</si>
  <si>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</si>
  <si>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</si>
  <si>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</si>
  <si>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</si>
  <si>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</si>
  <si>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</si>
  <si>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</si>
  <si>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</si>
  <si>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</si>
  <si>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</si>
  <si>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</si>
  <si>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</si>
  <si>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</si>
  <si>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</si>
  <si>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</si>
  <si>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</si>
  <si>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</si>
  <si>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</si>
  <si>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</si>
  <si>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</si>
  <si>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</si>
  <si>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</si>
  <si>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</si>
  <si>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</si>
  <si>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</si>
  <si>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</si>
  <si>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</si>
  <si>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</si>
  <si>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</si>
  <si>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</si>
  <si>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</si>
  <si>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</si>
  <si>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</si>
  <si>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</si>
  <si>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</si>
  <si>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</si>
  <si>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</si>
  <si>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</si>
  <si>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</si>
  <si>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</si>
  <si>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</si>
  <si>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</si>
  <si>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</si>
  <si>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</si>
  <si>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</si>
  <si>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</si>
  <si>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</si>
  <si>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</si>
  <si>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</si>
  <si>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</si>
  <si>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</si>
  <si>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</si>
  <si>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</si>
  <si>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</si>
  <si>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</si>
  <si>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</si>
  <si>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</si>
  <si>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</si>
  <si>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</si>
  <si>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</si>
  <si>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</si>
  <si>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</si>
  <si>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</si>
  <si>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</si>
  <si>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</si>
  <si>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</si>
  <si>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</si>
  <si>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</si>
  <si>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</si>
  <si>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</si>
  <si>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</si>
  <si>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</si>
  <si>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</si>
  <si>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</si>
  <si>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</si>
  <si>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</si>
  <si>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</si>
  <si>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</si>
  <si>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</si>
  <si>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</si>
  <si>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</si>
  <si>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</si>
  <si>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</si>
  <si>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</si>
  <si>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</si>
  <si>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</si>
  <si>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</si>
  <si>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</si>
  <si>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</si>
  <si>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</si>
  <si>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</si>
  <si>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</si>
  <si>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</si>
  <si>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</si>
  <si>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</si>
  <si>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</si>
  <si>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</si>
  <si>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</si>
  <si>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</si>
  <si>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</si>
  <si>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</si>
  <si>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</si>
  <si>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</si>
  <si>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</si>
  <si>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</si>
  <si>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</si>
  <si>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</si>
  <si>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</si>
  <si>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</si>
  <si>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</si>
  <si>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</si>
  <si>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</si>
  <si>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</si>
  <si>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</si>
  <si>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</si>
  <si>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</si>
  <si>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</si>
  <si>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</si>
  <si>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</si>
  <si>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</si>
  <si>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</si>
  <si>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</si>
  <si>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</si>
  <si>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</si>
  <si>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</si>
  <si>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</si>
  <si>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</si>
  <si>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</si>
  <si>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</si>
  <si>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</si>
  <si>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</si>
  <si>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</si>
  <si>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</si>
  <si>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</si>
  <si>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</si>
  <si>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</si>
  <si>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</si>
  <si>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</si>
  <si>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</si>
  <si>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</si>
  <si>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</si>
  <si>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</si>
  <si>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</si>
  <si>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</si>
  <si>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</si>
  <si>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</si>
  <si>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</si>
  <si>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</si>
  <si>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</si>
  <si>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</si>
  <si>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</si>
  <si>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</si>
  <si>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</si>
  <si>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</si>
  <si>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</si>
  <si>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</si>
  <si>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</si>
  <si>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</si>
  <si>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</si>
  <si>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</si>
  <si>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</si>
  <si>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</si>
  <si>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</si>
  <si>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</si>
  <si>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</si>
  <si>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</si>
  <si>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</si>
  <si>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</si>
  <si>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</si>
  <si>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</si>
  <si>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</si>
  <si>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</si>
  <si>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</si>
  <si>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</si>
  <si>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</si>
  <si>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</si>
  <si>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</si>
  <si>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</si>
  <si>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</si>
  <si>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</si>
  <si>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</si>
  <si>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</si>
  <si>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</si>
  <si>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</si>
  <si>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</si>
  <si>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</si>
  <si>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</si>
  <si>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</si>
  <si>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</si>
  <si>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</si>
  <si>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</si>
  <si>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</si>
  <si>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</si>
  <si>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</si>
  <si>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</si>
  <si>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</si>
  <si>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</si>
  <si>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</si>
  <si>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</si>
  <si>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</si>
  <si>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</si>
  <si>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</si>
  <si>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</si>
  <si>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</si>
  <si>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</si>
  <si>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</si>
  <si>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</si>
  <si>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</si>
  <si>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</si>
  <si>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</si>
  <si>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</si>
  <si>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</si>
  <si>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</si>
  <si>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</si>
  <si>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</si>
  <si>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</si>
  <si>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</si>
  <si>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</si>
  <si>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</si>
  <si>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</si>
  <si>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</si>
  <si>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</si>
  <si>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</si>
  <si>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</si>
  <si>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</si>
  <si>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</si>
  <si>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</si>
  <si>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</si>
  <si>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</si>
  <si>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</si>
  <si>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</si>
  <si>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</si>
  <si>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</si>
  <si>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</si>
  <si>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</si>
  <si>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</si>
  <si>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</si>
  <si>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</si>
  <si>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</si>
  <si>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</si>
  <si>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</si>
  <si>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</si>
  <si>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</si>
  <si>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</si>
  <si>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</si>
  <si>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</si>
  <si>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</si>
  <si>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</si>
  <si>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</si>
  <si>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</si>
  <si>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</si>
  <si>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</si>
  <si>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</si>
  <si>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</si>
  <si>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</si>
  <si>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</si>
  <si>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</si>
  <si>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</si>
  <si>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</si>
  <si>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</si>
  <si>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</si>
  <si>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</si>
  <si>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</si>
  <si>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</si>
  <si>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</si>
  <si>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</si>
  <si>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</si>
  <si>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</si>
  <si>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</si>
  <si>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</si>
  <si>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</si>
  <si>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</si>
  <si>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</si>
  <si>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</si>
  <si>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</si>
  <si>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</si>
  <si>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</si>
  <si>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</si>
  <si>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</si>
  <si>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</si>
  <si>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</si>
  <si>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</si>
  <si>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</si>
  <si>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</si>
  <si>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</si>
  <si>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</si>
  <si>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</si>
  <si>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</si>
  <si>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</si>
  <si>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</si>
  <si>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</si>
  <si>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</si>
  <si>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</si>
  <si>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</si>
  <si>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</si>
  <si>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</si>
  <si>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</si>
  <si>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</si>
  <si>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</si>
  <si>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</si>
  <si>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</si>
  <si>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</si>
  <si>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</si>
  <si>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</si>
  <si>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</si>
  <si>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</si>
  <si>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</si>
  <si>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</si>
  <si>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</si>
  <si>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</si>
  <si>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</si>
  <si>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</si>
  <si>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</si>
  <si>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</si>
  <si>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</si>
  <si>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</si>
  <si>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</si>
  <si>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</si>
  <si>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</si>
  <si>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</si>
  <si>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</si>
  <si>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</si>
  <si>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</si>
  <si>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</si>
  <si>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</si>
  <si>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</si>
  <si>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</si>
  <si>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</si>
  <si>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</si>
  <si>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</si>
  <si>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</si>
  <si>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</si>
  <si>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</si>
  <si>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</si>
  <si>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</si>
  <si>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</si>
  <si>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</si>
  <si>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</si>
  <si>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</si>
  <si>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</si>
  <si>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</si>
  <si>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</si>
  <si>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</si>
  <si>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</si>
  <si>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</si>
  <si>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</si>
  <si>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</si>
  <si>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</si>
  <si>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</si>
  <si>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</si>
  <si>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</si>
  <si>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</si>
  <si>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</si>
  <si>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</si>
  <si>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</si>
  <si>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</si>
  <si>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</si>
  <si>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</si>
  <si>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</si>
  <si>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</si>
  <si>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</si>
  <si>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</si>
  <si>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</si>
  <si>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</si>
  <si>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</si>
  <si>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</si>
  <si>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</si>
  <si>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</si>
  <si>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</si>
  <si>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</si>
  <si>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</si>
  <si>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</si>
  <si>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</si>
  <si>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</si>
  <si>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</si>
  <si>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</si>
  <si>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</si>
  <si>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</si>
  <si>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</si>
  <si>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</si>
  <si>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</si>
  <si>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</si>
  <si>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</si>
  <si>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</si>
  <si>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</si>
  <si>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</si>
  <si>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</si>
  <si>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</si>
  <si>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</si>
  <si>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</si>
  <si>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</si>
  <si>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</si>
  <si>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</si>
  <si>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</si>
  <si>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</si>
  <si>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</si>
  <si>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</si>
  <si>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</si>
  <si>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</si>
  <si>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</si>
  <si>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</si>
  <si>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</si>
  <si>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</si>
  <si>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</si>
  <si>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</si>
  <si>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</si>
  <si>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</si>
  <si>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</si>
  <si>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</si>
  <si>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</si>
  <si>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</si>
  <si>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</si>
  <si>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</si>
  <si>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</si>
  <si>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</si>
  <si>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</si>
  <si>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</si>
  <si>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</si>
  <si>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</si>
  <si>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</si>
  <si>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</si>
  <si>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</si>
  <si>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</si>
  <si>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</si>
  <si>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</si>
  <si>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</si>
  <si>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</si>
  <si>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</si>
  <si>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</si>
  <si>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</si>
  <si>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</si>
  <si>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</si>
  <si>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</si>
  <si>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</si>
  <si>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</si>
  <si>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</si>
  <si>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</si>
  <si>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</si>
  <si>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</si>
  <si>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</si>
  <si>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</si>
  <si>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</si>
  <si>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</si>
  <si>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</si>
  <si>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</si>
  <si>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</si>
  <si>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</si>
  <si>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</si>
  <si>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</si>
  <si>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</si>
  <si>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</si>
  <si>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</si>
  <si>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</si>
  <si>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</si>
  <si>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</si>
  <si>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</si>
  <si>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</si>
  <si>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</si>
  <si>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</si>
  <si>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</si>
  <si>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</si>
  <si>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</si>
  <si>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</si>
  <si>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</si>
  <si>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</si>
  <si>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</si>
  <si>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</si>
  <si>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</si>
  <si>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</si>
  <si>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</si>
  <si>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</si>
  <si>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</si>
  <si>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</si>
  <si>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</si>
  <si>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</si>
  <si>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</si>
  <si>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</si>
  <si>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</si>
  <si>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</si>
  <si>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</si>
  <si>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</si>
  <si>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</si>
  <si>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</si>
  <si>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</si>
  <si>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</si>
  <si>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</si>
  <si>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</si>
  <si>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</si>
  <si>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</si>
  <si>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</si>
  <si>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</si>
  <si>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</si>
  <si>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</si>
  <si>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</si>
  <si>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</si>
  <si>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</si>
  <si>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</si>
  <si>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</si>
  <si>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</si>
  <si>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</si>
  <si>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</si>
  <si>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</si>
  <si>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</si>
  <si>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</si>
  <si>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</si>
  <si>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</si>
  <si>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</si>
  <si>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</si>
  <si>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</si>
  <si>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</si>
  <si>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</si>
  <si>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</si>
  <si>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</si>
  <si>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</si>
  <si>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</si>
  <si>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</si>
  <si>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</si>
  <si>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</si>
  <si>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</si>
  <si>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</si>
  <si>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</si>
  <si>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</si>
  <si>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</si>
  <si>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</si>
  <si>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</si>
  <si>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</si>
  <si>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</si>
  <si>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</si>
  <si>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</si>
  <si>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</si>
  <si>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</si>
  <si>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</si>
  <si>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</si>
  <si>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</si>
  <si>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</si>
  <si>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</si>
  <si>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</si>
  <si>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</si>
  <si>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</si>
  <si>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</si>
  <si>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</si>
  <si>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</si>
  <si>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</si>
  <si>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</si>
  <si>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</si>
  <si>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</si>
  <si>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</si>
  <si>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</si>
  <si>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</si>
  <si>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</si>
  <si>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</si>
  <si>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</si>
  <si>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</si>
  <si>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</si>
  <si>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</si>
  <si>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</si>
  <si>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</si>
  <si>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</si>
  <si>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</si>
  <si>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</si>
  <si>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</si>
  <si>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</si>
  <si>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</si>
  <si>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</si>
  <si>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</si>
  <si>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</si>
  <si>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</si>
  <si>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</si>
  <si>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</si>
  <si>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</si>
  <si>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</si>
  <si>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</si>
  <si>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</si>
  <si>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</si>
  <si>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</si>
  <si>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</si>
  <si>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</si>
  <si>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</si>
  <si>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</si>
  <si>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</si>
  <si>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</si>
  <si>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</si>
  <si>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</si>
  <si>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</si>
  <si>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</si>
  <si>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</si>
  <si>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</si>
  <si>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</si>
  <si>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</si>
  <si>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</si>
  <si>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</si>
  <si>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</si>
  <si>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</si>
  <si>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</si>
  <si>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</si>
  <si>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</si>
  <si>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</si>
  <si>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</si>
  <si>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</si>
  <si>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</si>
  <si>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</si>
  <si>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</si>
  <si>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</si>
  <si>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</si>
  <si>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</si>
  <si>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</si>
  <si>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</si>
  <si>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</si>
  <si>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</si>
  <si>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</si>
  <si>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</si>
  <si>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</si>
  <si>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</si>
  <si>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</si>
  <si>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</si>
  <si>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</si>
  <si>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</si>
  <si>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</si>
  <si>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</si>
  <si>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</si>
  <si>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</si>
  <si>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</si>
  <si>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</si>
  <si>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</si>
  <si>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</si>
  <si>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</si>
  <si>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</si>
  <si>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</si>
  <si>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</si>
  <si>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</si>
  <si>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</si>
  <si>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</si>
  <si>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</si>
  <si>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</si>
  <si>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</si>
  <si>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</si>
  <si>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</si>
  <si>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</si>
  <si>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</si>
  <si>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</si>
  <si>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</si>
  <si>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</si>
  <si>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</si>
  <si>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</si>
  <si>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</si>
  <si>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</si>
  <si>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</si>
  <si>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</si>
  <si>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</si>
  <si>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</si>
  <si>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</si>
  <si>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</si>
  <si>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</si>
  <si>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</si>
  <si>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</si>
  <si>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</si>
  <si>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</si>
  <si>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</si>
  <si>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</si>
  <si>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</si>
  <si>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</si>
  <si>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</si>
  <si>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</si>
  <si>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</si>
  <si>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</si>
  <si>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</si>
  <si>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</si>
  <si>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</si>
  <si>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</si>
  <si>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</si>
  <si>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</si>
  <si>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</si>
  <si>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</si>
  <si>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</si>
  <si>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</si>
  <si>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</si>
  <si>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</si>
  <si>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</si>
  <si>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</si>
  <si>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</si>
  <si>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</si>
  <si>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</si>
  <si>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</si>
  <si>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</si>
  <si>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</si>
  <si>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</si>
  <si>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</si>
  <si>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</si>
  <si>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</si>
  <si>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</si>
  <si>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</si>
  <si>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</si>
  <si>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</si>
  <si>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</si>
  <si>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</si>
  <si>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</si>
  <si>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</si>
  <si>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</si>
  <si>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</si>
  <si>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</si>
  <si>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</si>
  <si>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</si>
  <si>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</si>
  <si>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</si>
  <si>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</si>
  <si>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</si>
  <si>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</si>
  <si>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</si>
  <si>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</si>
  <si>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</si>
  <si>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</si>
  <si>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</si>
  <si>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</si>
  <si>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</si>
  <si>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</si>
  <si>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</si>
  <si>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</si>
  <si>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</si>
  <si>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</si>
  <si>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</si>
  <si>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</si>
  <si>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</si>
  <si>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</si>
  <si>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</si>
  <si>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</si>
  <si>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</si>
  <si>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</si>
  <si>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</si>
  <si>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</si>
  <si>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</si>
  <si>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</si>
  <si>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</si>
  <si>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</si>
  <si>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</si>
  <si>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</si>
  <si>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</si>
  <si>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</si>
  <si>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</si>
  <si>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</si>
  <si>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</si>
  <si>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</si>
  <si>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</si>
  <si>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</si>
  <si>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</si>
  <si>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</si>
  <si>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</si>
  <si>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</si>
  <si>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</si>
  <si>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</si>
  <si>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</si>
  <si>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</si>
  <si>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</si>
  <si>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</si>
  <si>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</si>
  <si>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</si>
  <si>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</si>
  <si>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</si>
  <si>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</si>
  <si>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</si>
  <si>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</si>
  <si>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</si>
  <si>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</si>
  <si>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</si>
  <si>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</si>
  <si>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</si>
  <si>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</si>
  <si>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</si>
  <si>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</si>
  <si>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</si>
  <si>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</si>
  <si>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</si>
  <si>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</si>
  <si>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</si>
  <si>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</si>
  <si>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</si>
  <si>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</si>
  <si>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</si>
  <si>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</si>
  <si>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</si>
  <si>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</si>
  <si>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</si>
  <si>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</si>
  <si>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</si>
  <si>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</si>
  <si>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</si>
  <si>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</si>
  <si>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</si>
  <si>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</si>
  <si>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</si>
  <si>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</si>
  <si>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</si>
  <si>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</si>
  <si>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</si>
  <si>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</si>
  <si>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</si>
  <si>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</si>
  <si>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</si>
  <si>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</si>
  <si>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</si>
  <si>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</si>
  <si>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</si>
  <si>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</si>
  <si>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</si>
  <si>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</si>
  <si>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</si>
  <si>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</si>
  <si>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</si>
  <si>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</si>
  <si>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</si>
  <si>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</si>
  <si>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</si>
  <si>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</si>
  <si>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</si>
  <si>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</si>
  <si>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</si>
  <si>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</si>
  <si>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</si>
  <si>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</si>
  <si>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</si>
  <si>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</si>
  <si>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</si>
  <si>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</si>
  <si>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</si>
  <si>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</si>
  <si>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</si>
  <si>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</si>
  <si>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</si>
  <si>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</si>
  <si>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</si>
  <si>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</si>
  <si>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</si>
  <si>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</si>
  <si>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</si>
  <si>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</si>
  <si>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</si>
  <si>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</si>
  <si>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</si>
  <si>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</si>
  <si>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</si>
  <si>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</si>
  <si>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</si>
  <si>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</si>
  <si>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</si>
  <si>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</si>
  <si>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</si>
  <si>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</si>
  <si>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</si>
  <si>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</si>
  <si>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</si>
  <si>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</si>
  <si>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</si>
  <si>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</si>
  <si>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</si>
  <si>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</si>
  <si>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</si>
  <si>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</si>
  <si>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</si>
  <si>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</si>
  <si>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</si>
  <si>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</si>
  <si>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</si>
  <si>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</si>
  <si>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</si>
  <si>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</si>
  <si>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</si>
  <si>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</si>
  <si>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</si>
  <si>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</si>
  <si>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</si>
  <si>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</si>
  <si>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</si>
  <si>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</si>
  <si>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</si>
  <si>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</si>
  <si>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</si>
  <si>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</si>
  <si>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</si>
  <si>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</si>
  <si>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</si>
  <si>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</si>
  <si>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</si>
  <si>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</si>
  <si>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</si>
  <si>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</si>
  <si>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</si>
  <si>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</si>
  <si>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</si>
  <si>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</si>
  <si>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</si>
  <si>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</si>
  <si>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</si>
  <si>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</si>
  <si>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</si>
  <si>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</si>
  <si>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</si>
  <si>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</si>
  <si>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</si>
  <si>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</si>
  <si>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</si>
  <si>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</si>
  <si>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</si>
  <si>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</si>
  <si>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</si>
  <si>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</si>
  <si>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</si>
  <si>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</si>
  <si>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</si>
  <si>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</si>
  <si>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</si>
  <si>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</si>
  <si>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</si>
  <si>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</si>
  <si>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</si>
  <si>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</si>
  <si>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</si>
  <si>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</si>
  <si>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</si>
  <si>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</si>
  <si>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</si>
  <si>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</si>
  <si>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</si>
  <si>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</si>
  <si>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</si>
  <si>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</si>
  <si>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</si>
  <si>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</si>
  <si>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</si>
  <si>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</si>
  <si>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</si>
  <si>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</si>
  <si>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</si>
  <si>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</si>
  <si>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</si>
  <si>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</si>
  <si>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</si>
  <si>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</si>
  <si>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</si>
  <si>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</si>
  <si>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</si>
  <si>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</si>
  <si>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</si>
  <si>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</si>
  <si>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</si>
  <si>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</si>
  <si>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</si>
  <si>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</si>
  <si>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</si>
  <si>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</si>
  <si>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</si>
  <si>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</si>
  <si>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</si>
  <si>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</si>
  <si>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</si>
  <si>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</si>
  <si>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</si>
  <si>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</si>
  <si>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</si>
  <si>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</si>
  <si>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</si>
  <si>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</si>
  <si>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</si>
  <si>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</si>
  <si>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</si>
  <si>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</si>
  <si>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</si>
  <si>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</si>
  <si>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</si>
  <si>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</si>
  <si>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</si>
  <si>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</si>
  <si>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</si>
  <si>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</si>
  <si>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</si>
  <si>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</si>
  <si>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</si>
  <si>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</si>
  <si>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</si>
  <si>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</si>
  <si>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</si>
  <si>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</si>
  <si>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</si>
  <si>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</si>
  <si>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</si>
  <si>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</si>
  <si>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</si>
  <si>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</si>
  <si>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</si>
  <si>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</si>
  <si>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</si>
  <si>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</si>
  <si>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</si>
  <si>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</si>
  <si>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</si>
  <si>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</si>
  <si>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</si>
  <si>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</si>
  <si>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</si>
  <si>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</si>
  <si>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</si>
  <si>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</si>
  <si>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</si>
  <si>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</si>
  <si>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</si>
  <si>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</si>
  <si>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</si>
  <si>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</si>
  <si>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</si>
  <si>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</si>
  <si>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</si>
  <si>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</si>
  <si>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</si>
  <si>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</si>
  <si>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</si>
  <si>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</si>
  <si>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</si>
  <si>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</si>
  <si>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</si>
  <si>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</si>
  <si>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</si>
  <si>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</si>
  <si>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</si>
  <si>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</si>
  <si>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</si>
  <si>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</si>
  <si>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</si>
  <si>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</si>
  <si>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</si>
  <si>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</si>
  <si>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</si>
  <si>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</si>
  <si>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</si>
  <si>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</si>
  <si>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</si>
  <si>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</si>
  <si>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</si>
  <si>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</si>
  <si>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</si>
  <si>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</si>
  <si>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</si>
  <si>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</si>
  <si>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</si>
  <si>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</si>
  <si>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</si>
  <si>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</si>
  <si>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</si>
  <si>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</si>
  <si>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</si>
  <si>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</si>
  <si>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</si>
  <si>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</si>
  <si>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</si>
  <si>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</si>
  <si>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</si>
  <si>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</si>
  <si>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</si>
  <si>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</si>
  <si>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</si>
  <si>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</si>
  <si>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</si>
  <si>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</si>
  <si>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</si>
  <si>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</si>
  <si>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</si>
  <si>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</si>
  <si>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</si>
  <si>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</si>
  <si>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</si>
  <si>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</si>
  <si>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</si>
  <si>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</si>
  <si>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</si>
  <si>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</si>
  <si>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</si>
  <si>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</si>
  <si>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</si>
  <si>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</si>
  <si>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</si>
  <si>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</si>
  <si>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</si>
  <si>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</si>
  <si>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</si>
  <si>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</si>
  <si>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</si>
  <si>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</si>
  <si>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</si>
  <si>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</si>
  <si>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</si>
  <si>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</si>
  <si>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</si>
  <si>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</si>
  <si>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</si>
  <si>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</si>
  <si>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</si>
  <si>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</si>
  <si>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</si>
  <si>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</si>
  <si>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</si>
  <si>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</si>
  <si>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</si>
  <si>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</si>
  <si>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</si>
  <si>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</si>
  <si>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</si>
  <si>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</si>
  <si>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</si>
  <si>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</si>
  <si>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</si>
  <si>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</si>
  <si>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</si>
  <si>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</si>
  <si>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</si>
  <si>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</si>
  <si>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</si>
  <si>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</si>
  <si>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</si>
  <si>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</si>
  <si>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</si>
  <si>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</si>
  <si>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</si>
  <si>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</si>
  <si>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</si>
  <si>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</si>
  <si>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</si>
  <si>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</si>
  <si>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</si>
  <si>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</si>
  <si>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</si>
  <si>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</si>
  <si>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</si>
  <si>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</si>
  <si>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</si>
  <si>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</si>
  <si>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</si>
  <si>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</si>
  <si>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</si>
  <si>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</si>
  <si>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</si>
  <si>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</si>
  <si>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</si>
  <si>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</si>
  <si>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</si>
  <si>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</si>
  <si>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</si>
  <si>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</si>
  <si>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</si>
  <si>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</si>
  <si>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</si>
  <si>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</si>
  <si>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</si>
  <si>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</si>
  <si>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</si>
  <si>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</si>
  <si>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</si>
  <si>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</si>
  <si>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</si>
  <si>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</si>
  <si>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</si>
  <si>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</si>
  <si>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</si>
  <si>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</si>
  <si>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</si>
  <si>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</si>
  <si>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</si>
  <si>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</si>
  <si>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</si>
  <si>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</si>
  <si>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</si>
  <si>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</si>
  <si>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</si>
  <si>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</si>
  <si>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</si>
  <si>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</si>
  <si>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</si>
  <si>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</si>
  <si>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</si>
  <si>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</si>
  <si>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</si>
  <si>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</si>
  <si>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</si>
  <si>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</si>
  <si>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</si>
  <si>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</si>
  <si>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</si>
  <si>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</si>
  <si>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</si>
  <si>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</si>
  <si>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</si>
  <si>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</si>
  <si>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</si>
  <si>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</si>
  <si>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</si>
  <si>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</si>
  <si>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</si>
  <si>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</si>
  <si>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</si>
  <si>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</si>
  <si>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</si>
  <si>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</si>
  <si>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</si>
  <si>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</si>
  <si>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</si>
  <si>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</si>
  <si>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</si>
  <si>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</si>
  <si>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</si>
  <si>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</si>
  <si>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</si>
  <si>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</si>
  <si>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</si>
  <si>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</si>
  <si>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</si>
  <si>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</si>
  <si>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</si>
  <si>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</si>
  <si>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</si>
  <si>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</si>
  <si>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</si>
  <si>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</si>
  <si>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</si>
  <si>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</si>
  <si>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</si>
  <si>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</si>
  <si>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</si>
  <si>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</si>
  <si>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</si>
  <si>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</si>
  <si>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</si>
  <si>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</si>
  <si>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</si>
  <si>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</si>
  <si>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</si>
  <si>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</si>
  <si>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</si>
  <si>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</si>
  <si>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</si>
  <si>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</si>
  <si>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</si>
  <si>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</si>
  <si>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</si>
  <si>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</si>
  <si>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</si>
  <si>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</si>
  <si>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</si>
  <si>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</si>
  <si>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</si>
  <si>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</si>
  <si>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</si>
  <si>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</si>
  <si>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</si>
  <si>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</si>
  <si>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</si>
  <si>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</si>
  <si>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</si>
  <si>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</si>
  <si>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</si>
  <si>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</si>
  <si>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</si>
  <si>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</si>
  <si>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</si>
  <si>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</si>
  <si>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</si>
  <si>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</si>
  <si>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</si>
  <si>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</si>
  <si>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</si>
  <si>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</si>
  <si>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</si>
  <si>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</si>
  <si>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</si>
  <si>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</si>
  <si>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</si>
  <si>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</si>
  <si>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</si>
  <si>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</si>
  <si>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</si>
  <si>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</si>
  <si>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</si>
  <si>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</si>
  <si>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</si>
  <si>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</si>
  <si>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</si>
  <si>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</si>
  <si>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</si>
  <si>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</si>
  <si>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</si>
  <si>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</si>
  <si>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</si>
  <si>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</si>
  <si>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</si>
  <si>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</si>
  <si>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</si>
  <si>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</si>
  <si>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</si>
  <si>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</si>
  <si>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</si>
  <si>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</si>
  <si>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</si>
  <si>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</si>
  <si>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</si>
  <si>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</si>
  <si>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</si>
  <si>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</si>
  <si>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</si>
  <si>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</si>
  <si>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</si>
  <si>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</si>
  <si>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</si>
  <si>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</si>
  <si>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</si>
  <si>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</si>
  <si>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</si>
  <si>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</si>
  <si>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</si>
  <si>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</si>
  <si>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</si>
  <si>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</si>
  <si>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</si>
  <si>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</si>
  <si>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</si>
  <si>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</si>
  <si>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</si>
  <si>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</si>
  <si>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</si>
  <si>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</si>
  <si>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</si>
  <si>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</si>
  <si>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</si>
  <si>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</si>
  <si>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</si>
  <si>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</si>
  <si>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</si>
  <si>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</si>
  <si>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</si>
  <si>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</si>
  <si>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</si>
  <si>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</si>
  <si>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</si>
  <si>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</si>
  <si>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</si>
  <si>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</si>
  <si>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</si>
  <si>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</si>
  <si>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</si>
  <si>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</si>
  <si>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</si>
  <si>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</si>
  <si>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</si>
  <si>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</si>
  <si>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</si>
  <si>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</si>
  <si>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</si>
  <si>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</si>
  <si>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</si>
  <si>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</si>
  <si>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</si>
  <si>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</si>
  <si>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</si>
  <si>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</si>
  <si>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</si>
  <si>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</si>
  <si>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</si>
  <si>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</si>
  <si>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</si>
  <si>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</si>
  <si>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</si>
  <si>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</si>
  <si>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</si>
  <si>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</si>
  <si>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</si>
  <si>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</si>
  <si>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</si>
  <si>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</si>
  <si>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</si>
  <si>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</si>
  <si>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</si>
  <si>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</si>
  <si>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</si>
  <si>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</si>
  <si>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</si>
  <si>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</si>
  <si>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</si>
  <si>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</si>
  <si>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</si>
  <si>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</si>
  <si>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</si>
  <si>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</si>
  <si>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</si>
  <si>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</si>
  <si>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</si>
  <si>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</si>
  <si>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</si>
  <si>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</si>
  <si>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</si>
  <si>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</si>
  <si>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</si>
  <si>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</si>
  <si>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</si>
  <si>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</si>
  <si>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</si>
  <si>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</si>
  <si>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</si>
  <si>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</si>
  <si>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</si>
  <si>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</si>
  <si>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</si>
  <si>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</si>
  <si>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</si>
  <si>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</si>
  <si>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</si>
  <si>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</si>
  <si>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</si>
  <si>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</si>
  <si>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</si>
  <si>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</si>
  <si>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</si>
  <si>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</si>
  <si>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</si>
  <si>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</si>
  <si>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</si>
  <si>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</si>
  <si>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</si>
  <si>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</si>
  <si>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</si>
  <si>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</si>
  <si>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</si>
  <si>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</si>
  <si>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</si>
  <si>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</si>
  <si>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</si>
  <si>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</si>
  <si>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</si>
  <si>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</si>
  <si>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</si>
  <si>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</si>
  <si>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</si>
  <si>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</si>
  <si>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</si>
  <si>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</si>
  <si>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</si>
  <si>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</si>
  <si>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</si>
  <si>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</si>
  <si>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</si>
  <si>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</si>
  <si>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</si>
  <si>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</si>
  <si>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</si>
  <si>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</si>
  <si>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</si>
  <si>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</si>
  <si>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</si>
  <si>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</si>
  <si>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</si>
  <si>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</si>
  <si>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</si>
  <si>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</si>
  <si>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</si>
  <si>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</si>
  <si>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</si>
  <si>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</si>
  <si>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</si>
  <si>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</si>
  <si>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</si>
  <si>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</si>
  <si>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</si>
  <si>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</si>
  <si>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</si>
  <si>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</si>
  <si>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</si>
  <si>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</si>
  <si>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</si>
  <si>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</si>
  <si>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</si>
  <si>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</si>
  <si>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</si>
  <si>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</si>
  <si>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</si>
  <si>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</si>
  <si>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</si>
  <si>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</si>
  <si>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</si>
  <si>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</si>
  <si>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</si>
  <si>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</si>
  <si>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</si>
  <si>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</si>
  <si>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</si>
  <si>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</si>
  <si>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</si>
  <si>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</si>
  <si>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</si>
  <si>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</si>
  <si>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</si>
  <si>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</si>
  <si>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</si>
  <si>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</si>
  <si>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</si>
  <si>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</si>
  <si>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</si>
  <si>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</si>
  <si>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</si>
  <si>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</si>
  <si>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</si>
  <si>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</si>
  <si>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</si>
  <si>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</si>
  <si>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</si>
  <si>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</si>
  <si>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</si>
  <si>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</si>
  <si>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</si>
  <si>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</si>
  <si>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</si>
  <si>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</si>
  <si>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</si>
  <si>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</si>
  <si>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</si>
  <si>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</si>
  <si>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</si>
  <si>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</si>
  <si>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</si>
  <si>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</si>
  <si>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</si>
  <si>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</si>
  <si>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</si>
  <si>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</si>
  <si>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</si>
  <si>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</si>
  <si>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</si>
  <si>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</si>
  <si>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</si>
  <si>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</si>
  <si>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</si>
  <si>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</si>
  <si>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</si>
  <si>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</si>
  <si>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</si>
  <si>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</si>
  <si>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</si>
  <si>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</si>
  <si>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</si>
  <si>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</si>
  <si>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</si>
  <si>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</si>
  <si>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</si>
  <si>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</si>
  <si>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</si>
  <si>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</si>
  <si>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</si>
  <si>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</si>
  <si>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</si>
  <si>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</si>
  <si>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</si>
  <si>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</si>
  <si>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</si>
  <si>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</si>
  <si>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</si>
  <si>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</si>
  <si>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</si>
  <si>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</si>
  <si>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</si>
  <si>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</si>
  <si>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</si>
  <si>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</si>
  <si>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</si>
  <si>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</si>
  <si>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</si>
  <si>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</si>
  <si>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</si>
  <si>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</si>
  <si>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</si>
  <si>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</si>
  <si>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</si>
  <si>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</si>
  <si>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</si>
  <si>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</si>
  <si>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</si>
  <si>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</si>
  <si>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</si>
  <si>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</si>
  <si>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</si>
  <si>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</si>
  <si>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</si>
  <si>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</si>
  <si>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</si>
  <si>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</si>
  <si>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</si>
  <si>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</si>
  <si>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</si>
  <si>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</si>
  <si>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</si>
  <si>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</si>
  <si>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</si>
  <si>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</si>
  <si>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</si>
  <si>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</si>
  <si>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</si>
  <si>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</si>
  <si>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</si>
  <si>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</si>
  <si>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</si>
  <si>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</si>
  <si>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</si>
  <si>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</si>
  <si>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</si>
  <si>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</si>
  <si>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</si>
  <si>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</si>
  <si>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</si>
  <si>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</si>
  <si>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</si>
  <si>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</si>
  <si>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</si>
  <si>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</si>
  <si>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</si>
  <si>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</si>
  <si>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</si>
  <si>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</si>
  <si>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</si>
  <si>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</si>
  <si>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</si>
  <si>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</si>
  <si>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</si>
  <si>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</si>
  <si>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</si>
  <si>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</si>
  <si>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</si>
  <si>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</si>
  <si>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</si>
  <si>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</si>
  <si>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</si>
  <si>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</si>
  <si>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</si>
  <si>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</si>
  <si>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</si>
  <si>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</si>
  <si>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</si>
  <si>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</si>
  <si>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</si>
  <si>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</si>
  <si>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</si>
  <si>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</si>
  <si>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</si>
  <si>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</si>
  <si>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</si>
  <si>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</si>
  <si>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</si>
  <si>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</si>
  <si>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</si>
  <si>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</si>
  <si>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</si>
  <si>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</si>
  <si>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</si>
  <si>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</si>
  <si>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</si>
  <si>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</si>
  <si>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</si>
  <si>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</si>
  <si>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</si>
  <si>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</si>
  <si>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</si>
  <si>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</si>
  <si>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</si>
  <si>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</si>
  <si>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</si>
  <si>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</si>
  <si>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</si>
  <si>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</si>
  <si>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</si>
  <si>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</si>
  <si>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</si>
  <si>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</si>
  <si>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</si>
  <si>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</si>
  <si>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</si>
  <si>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</si>
  <si>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</si>
  <si>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</si>
  <si>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</si>
  <si>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</si>
  <si>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</si>
  <si>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</si>
  <si>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</si>
  <si>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</si>
  <si>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</si>
  <si>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</si>
  <si>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</si>
  <si>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</si>
  <si>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</si>
  <si>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</si>
  <si>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</si>
  <si>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</si>
  <si>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</si>
  <si>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</si>
  <si>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</si>
  <si>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</si>
  <si>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</si>
  <si>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</si>
  <si>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</si>
  <si>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</si>
  <si>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</si>
  <si>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</si>
  <si>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</si>
  <si>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</si>
  <si>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</si>
  <si>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</si>
  <si>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</si>
  <si>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</si>
  <si>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</si>
  <si>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</si>
  <si>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</si>
  <si>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</si>
  <si>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</si>
  <si>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</si>
  <si>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</si>
  <si>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</si>
  <si>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</si>
  <si>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</si>
  <si>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</si>
  <si>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</si>
  <si>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</si>
  <si>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</si>
  <si>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</si>
  <si>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</si>
  <si>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</si>
  <si>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</si>
  <si>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</si>
  <si>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</si>
  <si>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</si>
  <si>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</si>
  <si>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</si>
  <si>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</si>
  <si>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</si>
  <si>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</si>
  <si>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</si>
  <si>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</si>
  <si>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</si>
  <si>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</si>
  <si>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</si>
  <si>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</si>
  <si>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</si>
  <si>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</si>
  <si>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</si>
  <si>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</si>
  <si>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</si>
  <si>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</si>
  <si>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</si>
  <si>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</si>
  <si>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</si>
  <si>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</si>
  <si>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</si>
  <si>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</si>
  <si>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</si>
  <si>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</si>
  <si>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</si>
  <si>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</si>
  <si>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</si>
  <si>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</si>
  <si>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</si>
  <si>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</si>
  <si>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</si>
  <si>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</si>
  <si>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</si>
  <si>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</si>
  <si>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</si>
  <si>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</si>
  <si>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</si>
  <si>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</si>
  <si>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</si>
  <si>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</si>
  <si>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</si>
  <si>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</si>
  <si>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</si>
  <si>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</si>
  <si>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</si>
  <si>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</si>
  <si>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</si>
  <si>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</si>
  <si>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</si>
  <si>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</si>
  <si>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</si>
  <si>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</si>
  <si>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</si>
  <si>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</si>
  <si>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</si>
  <si>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</si>
  <si>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</si>
  <si>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</si>
  <si>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</si>
  <si>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</si>
  <si>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</si>
  <si>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</si>
  <si>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</si>
  <si>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</si>
  <si>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</si>
  <si>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</si>
  <si>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</si>
  <si>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</si>
  <si>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</si>
  <si>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</si>
  <si>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</si>
  <si>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</si>
  <si>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</si>
  <si>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</si>
  <si>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</si>
  <si>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</si>
  <si>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</si>
  <si>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</si>
  <si>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</si>
  <si>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</si>
  <si>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</si>
  <si>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</si>
  <si>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</si>
  <si>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</si>
  <si>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</si>
  <si>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</si>
  <si>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</si>
  <si>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</si>
  <si>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</si>
  <si>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</si>
  <si>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</si>
  <si>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</si>
  <si>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</si>
  <si>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</si>
  <si>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</si>
  <si>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</si>
  <si>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</si>
  <si>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</si>
  <si>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</si>
  <si>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</si>
  <si>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</si>
  <si>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</si>
  <si>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</si>
  <si>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</si>
  <si>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</si>
  <si>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</si>
  <si>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</si>
  <si>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</si>
  <si>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</si>
  <si>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</si>
  <si>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</si>
  <si>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</si>
  <si>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</si>
  <si>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</si>
  <si>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</si>
  <si>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</si>
  <si>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</si>
  <si>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</si>
  <si>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</si>
  <si>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</si>
  <si>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</si>
  <si>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</si>
  <si>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</si>
  <si>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</si>
  <si>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</si>
  <si>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</si>
  <si>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</si>
  <si>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</si>
  <si>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</si>
  <si>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</si>
  <si>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</si>
  <si>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</si>
  <si>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</si>
  <si>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</si>
  <si>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</si>
  <si>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</si>
  <si>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</si>
  <si>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</si>
  <si>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</si>
  <si>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</si>
  <si>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</si>
  <si>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</si>
  <si>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</si>
  <si>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</si>
  <si>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</si>
  <si>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</si>
  <si>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</si>
  <si>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</si>
  <si>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</si>
  <si>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</si>
  <si>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</si>
  <si>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</si>
  <si>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</si>
  <si>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</si>
  <si>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</si>
  <si>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</si>
  <si>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</si>
  <si>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</si>
  <si>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</si>
  <si>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</si>
  <si>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</si>
  <si>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</si>
  <si>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</si>
  <si>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</si>
  <si>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</si>
  <si>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</si>
  <si>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</si>
  <si>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</si>
  <si>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</si>
  <si>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</si>
  <si>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</si>
  <si>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</si>
  <si>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</si>
  <si>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</si>
  <si>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</si>
  <si>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</si>
  <si>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</si>
  <si>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</si>
  <si>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</si>
  <si>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</si>
  <si>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</si>
  <si>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</si>
  <si>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</si>
  <si>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</si>
  <si>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</si>
  <si>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</si>
  <si>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</si>
  <si>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</si>
  <si>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</si>
  <si>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</si>
  <si>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</si>
  <si>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</si>
  <si>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</si>
  <si>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</si>
  <si>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</si>
  <si>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</si>
  <si>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</si>
  <si>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</si>
  <si>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</si>
  <si>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</si>
  <si>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</si>
  <si>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</si>
  <si>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</si>
  <si>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</si>
  <si>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</si>
  <si>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</si>
  <si>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</si>
  <si>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</si>
  <si>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</si>
  <si>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</si>
  <si>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</si>
  <si>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</si>
  <si>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</si>
  <si>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</si>
  <si>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</si>
  <si>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</si>
  <si>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</si>
  <si>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</si>
  <si>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</si>
  <si>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</si>
  <si>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</si>
  <si>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</si>
  <si>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</si>
  <si>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</si>
  <si>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</si>
  <si>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</si>
  <si>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</si>
  <si>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</si>
  <si>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</si>
  <si>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</si>
  <si>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</si>
  <si>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</si>
  <si>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</si>
  <si>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</si>
  <si>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</si>
  <si>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</si>
  <si>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</si>
  <si>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</si>
  <si>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</si>
  <si>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</si>
  <si>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</si>
  <si>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</si>
  <si>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</si>
  <si>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</si>
  <si>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</si>
  <si>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</si>
  <si>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</si>
  <si>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</si>
  <si>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</si>
  <si>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</si>
  <si>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</si>
  <si>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</si>
  <si>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</si>
  <si>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</si>
  <si>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</si>
  <si>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</si>
  <si>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</si>
  <si>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</si>
  <si>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</si>
  <si>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</si>
  <si>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</si>
  <si>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</si>
  <si>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</si>
  <si>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</si>
  <si>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</si>
  <si>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</si>
  <si>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</si>
  <si>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</si>
  <si>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</si>
  <si>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</si>
  <si>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</si>
  <si>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</si>
  <si>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</si>
  <si>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</si>
  <si>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</si>
  <si>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</si>
  <si>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</si>
  <si>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</si>
  <si>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</si>
  <si>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</si>
  <si>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</si>
  <si>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</si>
  <si>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</si>
  <si>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</si>
  <si>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</si>
  <si>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</si>
  <si>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</si>
  <si>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</si>
  <si>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</si>
  <si>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</si>
  <si>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</si>
  <si>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</si>
  <si>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</si>
  <si>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</si>
  <si>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</si>
  <si>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</si>
  <si>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</si>
  <si>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</si>
  <si>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</si>
  <si>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</si>
  <si>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</si>
  <si>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</si>
  <si>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</si>
  <si>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</si>
  <si>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</si>
  <si>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</si>
  <si>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</si>
  <si>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</si>
  <si>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</si>
  <si>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</si>
  <si>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</si>
  <si>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</si>
  <si>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</si>
  <si>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</si>
  <si>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</si>
  <si>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</si>
  <si>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</si>
  <si>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</si>
  <si>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</si>
  <si>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</si>
  <si>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</si>
  <si>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</si>
  <si>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</si>
  <si>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</si>
  <si>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</si>
  <si>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</si>
  <si>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</si>
  <si>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</si>
  <si>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</si>
  <si>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</si>
  <si>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</si>
  <si>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</si>
  <si>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</si>
  <si>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</si>
  <si>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</si>
  <si>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</si>
  <si>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</si>
  <si>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</si>
  <si>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</si>
  <si>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</si>
  <si>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</si>
  <si>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</si>
  <si>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</si>
  <si>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</si>
  <si>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</si>
  <si>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</si>
  <si>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</si>
  <si>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</si>
  <si>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</si>
  <si>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</si>
  <si>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</si>
  <si>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</si>
  <si>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</si>
  <si>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</si>
  <si>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</si>
  <si>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</si>
  <si>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</si>
  <si>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</si>
  <si>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</si>
  <si>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</si>
  <si>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</si>
  <si>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</si>
  <si>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</si>
  <si>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</si>
  <si>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</si>
  <si>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</si>
  <si>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</si>
  <si>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</si>
  <si>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</si>
  <si>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</si>
  <si>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</si>
  <si>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</si>
  <si>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</si>
  <si>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</si>
  <si>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</si>
  <si>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</si>
  <si>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</si>
  <si>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</si>
  <si>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</si>
  <si>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</si>
  <si>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</si>
  <si>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</si>
  <si>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</si>
  <si>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</si>
  <si>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</si>
  <si>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</si>
  <si>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</si>
  <si>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</si>
  <si>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</si>
  <si>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</si>
  <si>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</si>
  <si>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</si>
  <si>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</si>
  <si>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</si>
  <si>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</si>
  <si>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</si>
  <si>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</si>
  <si>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</si>
  <si>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</si>
  <si>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</si>
  <si>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</si>
  <si>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</si>
  <si>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</si>
  <si>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</si>
  <si>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</si>
  <si>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</si>
  <si>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</si>
  <si>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</si>
  <si>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</si>
  <si>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</si>
  <si>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</si>
  <si>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</si>
  <si>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</si>
  <si>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</si>
  <si>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</si>
  <si>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</si>
  <si>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</si>
  <si>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</si>
  <si>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</si>
  <si>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</si>
  <si>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</si>
  <si>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</si>
  <si>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</si>
  <si>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</si>
  <si>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</si>
  <si>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</si>
  <si>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</si>
  <si>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</si>
  <si>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</si>
  <si>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</si>
  <si>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</si>
  <si>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</si>
  <si>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</si>
  <si>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</si>
  <si>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</si>
  <si>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</si>
  <si>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</si>
  <si>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</si>
  <si>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</si>
  <si>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</si>
  <si>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</si>
  <si>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</si>
  <si>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</si>
  <si>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</si>
  <si>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</si>
  <si>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</si>
  <si>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</si>
  <si>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</si>
  <si>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</si>
  <si>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</si>
  <si>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</si>
  <si>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</si>
  <si>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</si>
  <si>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</si>
  <si>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</si>
  <si>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</si>
  <si>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</si>
  <si>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</si>
  <si>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</si>
  <si>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</si>
  <si>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</si>
  <si>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</si>
  <si>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</si>
  <si>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</si>
  <si>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</si>
  <si>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</si>
  <si>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</si>
  <si>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</si>
  <si>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</si>
  <si>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</si>
  <si>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</si>
  <si>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</si>
  <si>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</si>
  <si>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</si>
  <si>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</si>
  <si>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</si>
  <si>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</si>
  <si>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</si>
  <si>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</si>
  <si>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</si>
  <si>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</si>
  <si>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</si>
  <si>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</si>
  <si>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</si>
  <si>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</si>
  <si>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</si>
  <si>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</si>
  <si>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</si>
  <si>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</si>
  <si>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</si>
  <si>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</si>
  <si>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</si>
  <si>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</si>
  <si>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</si>
  <si>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</si>
  <si>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</si>
  <si>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</si>
  <si>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</si>
  <si>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</si>
  <si>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</si>
  <si>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</si>
  <si>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</si>
  <si>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</si>
  <si>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</si>
  <si>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</si>
  <si>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</si>
  <si>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</si>
  <si>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</si>
  <si>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</si>
  <si>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</si>
  <si>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</si>
  <si>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</si>
  <si>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</si>
  <si>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</si>
  <si>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</si>
  <si>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</si>
  <si>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</si>
  <si>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</si>
  <si>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</si>
  <si>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</si>
  <si>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</si>
  <si>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</si>
  <si>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</si>
  <si>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</si>
  <si>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</si>
  <si>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</si>
  <si>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</si>
  <si>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</si>
  <si>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</si>
  <si>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</si>
  <si>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</si>
  <si>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</si>
  <si>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</si>
  <si>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</si>
  <si>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</si>
  <si>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</si>
  <si>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</si>
  <si>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</si>
  <si>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</si>
  <si>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</si>
  <si>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</si>
  <si>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</si>
  <si>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</si>
  <si>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</si>
  <si>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</si>
  <si>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</si>
  <si>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</si>
  <si>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</si>
  <si>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</si>
  <si>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</si>
  <si>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</si>
  <si>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</si>
  <si>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</si>
  <si>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</si>
  <si>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</si>
  <si>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</si>
  <si>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</si>
  <si>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</si>
  <si>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</si>
  <si>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</si>
  <si>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</si>
  <si>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</si>
  <si>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</si>
  <si>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</si>
  <si>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</si>
  <si>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</si>
  <si>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</si>
  <si>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</si>
  <si>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</si>
  <si>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</si>
  <si>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</si>
  <si>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</si>
  <si>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</si>
  <si>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</si>
  <si>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</si>
  <si>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</si>
  <si>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</si>
  <si>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</si>
  <si>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</si>
  <si>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</si>
  <si>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</si>
  <si>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</si>
  <si>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</si>
  <si>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</si>
  <si>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</si>
  <si>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</si>
  <si>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</si>
  <si>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</si>
  <si>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</si>
  <si>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</si>
  <si>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</si>
  <si>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</si>
  <si>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</si>
  <si>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</si>
  <si>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</si>
  <si>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</si>
  <si>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</si>
  <si>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</si>
  <si>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</si>
  <si>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</si>
  <si>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</si>
  <si>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</si>
  <si>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</si>
  <si>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</si>
  <si>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</si>
  <si>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</si>
  <si>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</si>
  <si>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</si>
  <si>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</si>
  <si>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</si>
  <si>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</si>
  <si>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</si>
  <si>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</si>
  <si>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</si>
  <si>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</si>
  <si>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</si>
  <si>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</si>
  <si>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</si>
  <si>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</si>
  <si>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</si>
  <si>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</si>
  <si>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</si>
  <si>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</si>
  <si>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</si>
  <si>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</si>
  <si>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</si>
  <si>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</si>
  <si>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</si>
  <si>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</si>
  <si>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</si>
  <si>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</si>
  <si>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</si>
  <si>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</si>
  <si>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</si>
  <si>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</si>
  <si>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</si>
  <si>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</si>
  <si>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</si>
  <si>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</si>
  <si>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</si>
  <si>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</si>
  <si>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</si>
  <si>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</si>
  <si>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</si>
  <si>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</si>
  <si>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</si>
  <si>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</si>
  <si>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</si>
  <si>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</si>
  <si>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</si>
  <si>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</si>
  <si>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</si>
  <si>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</si>
  <si>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</si>
  <si>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</si>
  <si>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</si>
  <si>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</si>
  <si>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</si>
  <si>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</si>
  <si>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</si>
  <si>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</si>
  <si>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</si>
  <si>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</si>
  <si>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</si>
  <si>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</si>
  <si>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</si>
  <si>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</si>
  <si>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</si>
  <si>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</si>
  <si>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</si>
  <si>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</si>
  <si>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</si>
  <si>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</si>
  <si>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</si>
  <si>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</si>
  <si>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</si>
  <si>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</si>
  <si>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</si>
  <si>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</si>
  <si>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</si>
  <si>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</si>
  <si>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</si>
  <si>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</si>
  <si>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</si>
  <si>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</si>
  <si>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</si>
  <si>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</si>
  <si>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</si>
  <si>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</si>
  <si>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</si>
  <si>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</si>
  <si>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</si>
  <si>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</si>
  <si>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</si>
  <si>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</si>
  <si>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</si>
  <si>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</si>
  <si>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</si>
  <si>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</si>
  <si>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</si>
  <si>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</si>
  <si>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</si>
  <si>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</si>
  <si>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</si>
  <si>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</si>
  <si>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</si>
  <si>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</si>
  <si>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</si>
  <si>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</si>
  <si>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</si>
  <si>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</si>
  <si>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</si>
  <si>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</si>
  <si>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</si>
  <si>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</si>
  <si>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</si>
  <si>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</si>
  <si>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</si>
  <si>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</si>
  <si>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</si>
  <si>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</si>
  <si>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</si>
  <si>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</si>
  <si>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</si>
  <si>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</si>
  <si>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</si>
  <si>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</si>
  <si>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</si>
  <si>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</si>
  <si>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</si>
  <si>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</si>
  <si>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</si>
  <si>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</si>
  <si>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</si>
  <si>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</si>
  <si>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</si>
  <si>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</si>
  <si>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</si>
  <si>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</si>
  <si>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</si>
  <si>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</si>
  <si>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</si>
  <si>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</si>
  <si>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</si>
  <si>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</si>
  <si>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</si>
  <si>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</si>
  <si>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</si>
  <si>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</si>
  <si>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</si>
  <si>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</si>
  <si>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</si>
  <si>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</si>
  <si>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</si>
  <si>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</si>
  <si>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</si>
  <si>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</si>
  <si>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</si>
  <si>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</si>
  <si>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</si>
  <si>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</si>
  <si>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</si>
  <si>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</si>
  <si>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</si>
  <si>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</si>
  <si>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</si>
  <si>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</si>
  <si>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</si>
  <si>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</si>
  <si>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</si>
  <si>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</si>
  <si>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</si>
  <si>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</si>
  <si>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</si>
  <si>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</si>
  <si>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</si>
  <si>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</si>
  <si>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</si>
  <si>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</si>
  <si>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</si>
  <si>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</si>
  <si>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</si>
  <si>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</si>
  <si>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</si>
  <si>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</si>
  <si>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</si>
  <si>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</si>
  <si>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</si>
  <si>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</si>
  <si>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</si>
  <si>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</si>
  <si>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</si>
  <si>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</si>
  <si>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</si>
  <si>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</si>
  <si>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</si>
  <si>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</si>
  <si>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</si>
  <si>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</si>
  <si>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</si>
  <si>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</si>
  <si>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</si>
  <si>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</si>
  <si>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</si>
  <si>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</si>
  <si>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</si>
  <si>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</si>
  <si>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</si>
  <si>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</si>
  <si>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</si>
  <si>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</si>
  <si>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</si>
  <si>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</si>
  <si>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</si>
  <si>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</si>
  <si>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</si>
  <si>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</si>
  <si>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</si>
  <si>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</si>
  <si>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</si>
  <si>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</si>
  <si>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</si>
  <si>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</si>
  <si>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</si>
  <si>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</si>
  <si>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</si>
  <si>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</si>
  <si>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</si>
  <si>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</si>
  <si>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</si>
  <si>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</si>
  <si>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</si>
  <si>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</si>
  <si>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</si>
  <si>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</si>
  <si>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</si>
  <si>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</si>
  <si>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</si>
  <si>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</si>
  <si>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</si>
  <si>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</si>
  <si>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</si>
  <si>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</si>
  <si>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</si>
  <si>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</si>
  <si>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</si>
  <si>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</si>
  <si>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</si>
  <si>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</si>
  <si>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</si>
  <si>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</si>
  <si>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</si>
  <si>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</si>
  <si>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</si>
  <si>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</si>
  <si>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</si>
  <si>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</si>
  <si>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</si>
  <si>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</si>
  <si>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</si>
  <si>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</si>
  <si>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</si>
  <si>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</si>
  <si>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</si>
  <si>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</si>
  <si>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</si>
  <si>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</si>
  <si>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</si>
  <si>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</si>
  <si>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</si>
  <si>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</si>
  <si>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</si>
  <si>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</si>
  <si>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</si>
  <si>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</si>
  <si>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</si>
  <si>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</si>
  <si>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</si>
  <si>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</si>
  <si>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</si>
  <si>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</si>
  <si>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</si>
  <si>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</si>
  <si>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</si>
  <si>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</si>
  <si>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</si>
  <si>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</si>
  <si>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</si>
  <si>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</si>
  <si>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</si>
  <si>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</si>
  <si>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</si>
  <si>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</si>
  <si>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</si>
  <si>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</si>
  <si>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</si>
  <si>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</si>
  <si>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</si>
  <si>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</si>
  <si>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</si>
  <si>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</si>
  <si>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</si>
  <si>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</si>
  <si>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</si>
  <si>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</si>
  <si>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</si>
  <si>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</si>
  <si>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</si>
  <si>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</si>
  <si>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</si>
  <si>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</si>
  <si>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</si>
  <si>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</si>
  <si>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</si>
  <si>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</si>
  <si>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</si>
  <si>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</si>
  <si>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</si>
  <si>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</si>
  <si>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</si>
  <si>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</si>
  <si>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</si>
  <si>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</si>
  <si>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</si>
  <si>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</si>
  <si>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</si>
  <si>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</si>
  <si>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</si>
  <si>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</si>
  <si>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</si>
  <si>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</si>
  <si>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</si>
  <si>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</si>
  <si>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</si>
  <si>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</si>
  <si>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</si>
  <si>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</si>
  <si>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</si>
  <si>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</si>
  <si>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</si>
  <si>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</si>
  <si>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</si>
  <si>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</si>
  <si>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</si>
  <si>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</si>
  <si>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</si>
  <si>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</si>
  <si>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</si>
  <si>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</si>
  <si>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</si>
  <si>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</si>
  <si>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</si>
  <si>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</si>
  <si>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</si>
  <si>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</si>
  <si>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</si>
  <si>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</si>
  <si>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</si>
  <si>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</si>
  <si>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</si>
  <si>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</si>
  <si>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</si>
  <si>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</si>
  <si>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</si>
  <si>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</si>
  <si>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</si>
  <si>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</si>
  <si>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</si>
  <si>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</si>
  <si>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</si>
  <si>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</si>
  <si>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</si>
  <si>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</si>
  <si>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</si>
  <si>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</si>
  <si>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</si>
  <si>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</si>
  <si>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</si>
  <si>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</si>
  <si>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</si>
  <si>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</si>
  <si>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</si>
  <si>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</si>
  <si>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</si>
  <si>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</si>
  <si>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</si>
  <si>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</si>
  <si>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</si>
  <si>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</si>
  <si>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</si>
  <si>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</si>
  <si>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</si>
  <si>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</si>
  <si>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</si>
  <si>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</si>
  <si>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</si>
  <si>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</si>
  <si>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</si>
  <si>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</si>
  <si>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</si>
  <si>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</si>
  <si>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</si>
  <si>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</si>
  <si>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</si>
  <si>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</si>
  <si>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</si>
  <si>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</si>
  <si>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</si>
  <si>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</si>
  <si>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</si>
  <si>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</si>
  <si>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</si>
  <si>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</si>
  <si>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</si>
  <si>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</si>
  <si>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</si>
  <si>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</si>
  <si>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</si>
  <si>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</si>
  <si>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</si>
  <si>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</si>
  <si>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</si>
  <si>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</si>
  <si>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</si>
  <si>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</si>
  <si>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</si>
  <si>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</si>
  <si>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</si>
  <si>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</si>
  <si>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</si>
  <si>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</si>
  <si>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</si>
  <si>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</si>
  <si>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</si>
  <si>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</si>
  <si>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</si>
  <si>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</si>
  <si>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</si>
  <si>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</si>
  <si>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</si>
  <si>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</si>
  <si>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</si>
  <si>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</si>
  <si>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</si>
  <si>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</si>
  <si>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</si>
  <si>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</si>
  <si>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</si>
  <si>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</si>
  <si>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</si>
  <si>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</si>
  <si>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</si>
  <si>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</si>
  <si>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</si>
  <si>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</si>
  <si>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</si>
  <si>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</si>
  <si>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</si>
  <si>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</si>
  <si>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</si>
  <si>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</si>
  <si>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</si>
  <si>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</si>
  <si>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</si>
  <si>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</si>
  <si>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</si>
  <si>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</si>
  <si>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</si>
  <si>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</si>
  <si>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</si>
  <si>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</si>
  <si>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</si>
  <si>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</si>
  <si>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</si>
  <si>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</si>
  <si>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</si>
  <si>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</si>
  <si>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</si>
  <si>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</si>
  <si>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</si>
  <si>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</si>
  <si>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</si>
  <si>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</si>
  <si>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</si>
  <si>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</si>
  <si>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</si>
  <si>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</si>
  <si>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</si>
  <si>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</si>
  <si>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</si>
  <si>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</si>
  <si>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</si>
  <si>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</si>
  <si>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</si>
  <si>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</si>
  <si>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</si>
  <si>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</si>
  <si>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</si>
  <si>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</si>
  <si>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</si>
  <si>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</si>
  <si>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</si>
  <si>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</si>
  <si>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</si>
  <si>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</si>
  <si>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</si>
  <si>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</si>
  <si>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</si>
  <si>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</si>
  <si>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</si>
  <si>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</si>
  <si>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</si>
  <si>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</si>
  <si>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</si>
  <si>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</si>
  <si>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</si>
  <si>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</si>
  <si>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</si>
  <si>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</si>
  <si>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</si>
  <si>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</si>
  <si>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</si>
  <si>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</si>
  <si>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</si>
  <si>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</si>
  <si>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</si>
  <si>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</si>
  <si>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</si>
  <si>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</si>
  <si>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</si>
  <si>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</si>
  <si>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</si>
  <si>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</si>
  <si>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</si>
  <si>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</si>
  <si>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</si>
  <si>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</si>
  <si>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</si>
  <si>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</si>
  <si>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</si>
  <si>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</si>
  <si>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</si>
  <si>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</si>
  <si>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</si>
  <si>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</si>
  <si>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</si>
  <si>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</si>
  <si>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</si>
  <si>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</si>
  <si>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</si>
  <si>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</si>
  <si>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</si>
  <si>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</si>
  <si>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</si>
  <si>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</si>
  <si>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</si>
  <si>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</si>
  <si>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</si>
  <si>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</si>
  <si>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</si>
  <si>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</si>
  <si>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</si>
  <si>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</si>
  <si>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</si>
  <si>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</si>
  <si>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</si>
  <si>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</si>
  <si>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</si>
  <si>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</si>
  <si>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</si>
  <si>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</si>
  <si>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</si>
  <si>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</si>
  <si>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</si>
  <si>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</si>
  <si>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</si>
  <si>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</si>
  <si>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</si>
  <si>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</si>
  <si>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</si>
  <si>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</si>
  <si>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</si>
  <si>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</si>
  <si>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</si>
  <si>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</si>
  <si>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</si>
  <si>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</si>
  <si>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</si>
  <si>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</si>
  <si>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</si>
  <si>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</si>
  <si>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</si>
  <si>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</si>
  <si>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</si>
  <si>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</si>
  <si>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</si>
  <si>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</si>
  <si>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</si>
  <si>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</si>
  <si>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</si>
  <si>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</si>
  <si>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</si>
  <si>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</si>
  <si>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</si>
  <si>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</si>
  <si>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</si>
  <si>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</si>
  <si>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</si>
  <si>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</si>
  <si>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</si>
  <si>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</si>
  <si>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</si>
  <si>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</si>
  <si>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</si>
  <si>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</si>
  <si>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</si>
  <si>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</si>
  <si>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</si>
  <si>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</si>
  <si>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</si>
  <si>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</si>
  <si>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</si>
  <si>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</si>
  <si>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</si>
  <si>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</si>
  <si>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</si>
  <si>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</si>
  <si>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</si>
  <si>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</si>
  <si>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</si>
  <si>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</si>
  <si>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</si>
  <si>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</si>
  <si>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</si>
  <si>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</si>
  <si>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</si>
  <si>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</si>
  <si>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</si>
  <si>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</si>
  <si>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</si>
  <si>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</si>
  <si>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</si>
  <si>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</si>
  <si>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</si>
  <si>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</si>
  <si>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</si>
  <si>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</si>
  <si>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</si>
  <si>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</si>
  <si>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</si>
  <si>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</si>
  <si>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</si>
  <si>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</si>
  <si>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</si>
  <si>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</si>
  <si>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</si>
  <si>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</si>
  <si>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</si>
  <si>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</si>
  <si>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</si>
  <si>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</si>
  <si>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</si>
  <si>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</si>
  <si>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</si>
  <si>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</si>
  <si>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</si>
  <si>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</si>
  <si>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</si>
  <si>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</si>
  <si>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</si>
  <si>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</si>
  <si>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</si>
  <si>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</si>
  <si>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</si>
  <si>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</si>
  <si>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</si>
  <si>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</si>
  <si>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</si>
  <si>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</si>
  <si>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</si>
  <si>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</si>
  <si>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</si>
  <si>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</si>
  <si>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</si>
  <si>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</si>
  <si>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</si>
  <si>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</si>
  <si>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</si>
  <si>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</si>
  <si>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</si>
  <si>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</si>
  <si>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</si>
  <si>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</si>
  <si>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</si>
  <si>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</si>
  <si>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</si>
  <si>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</si>
  <si>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</si>
  <si>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</si>
  <si>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</si>
  <si>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</si>
  <si>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</si>
  <si>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</si>
  <si>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</si>
  <si>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</si>
  <si>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</si>
  <si>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</si>
  <si>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</si>
  <si>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</si>
  <si>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</si>
  <si>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</si>
  <si>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</si>
  <si>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</si>
  <si>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</si>
  <si>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</si>
  <si>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</si>
  <si>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</si>
  <si>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</si>
  <si>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</si>
  <si>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</si>
  <si>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</si>
  <si>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</si>
  <si>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</si>
  <si>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</si>
  <si>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</si>
  <si>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</si>
  <si>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</si>
  <si>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</si>
  <si>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</si>
  <si>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</si>
  <si>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</si>
  <si>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</si>
  <si>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</si>
  <si>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</si>
  <si>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</si>
  <si>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</si>
  <si>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</si>
  <si>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</si>
  <si>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</si>
  <si>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</si>
  <si>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</si>
  <si>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</si>
  <si>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</si>
  <si>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</si>
  <si>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</si>
  <si>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</si>
  <si>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</si>
  <si>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</si>
  <si>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</si>
  <si>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</si>
  <si>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</si>
  <si>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</si>
  <si>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</si>
  <si>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</si>
  <si>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</si>
  <si>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</si>
  <si>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</si>
  <si>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</si>
  <si>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</si>
  <si>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</si>
  <si>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</si>
  <si>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</si>
  <si>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</si>
  <si>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</si>
  <si>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</si>
  <si>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</si>
  <si>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</si>
  <si>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</si>
  <si>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</si>
  <si>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</si>
  <si>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</si>
  <si>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</si>
  <si>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</si>
  <si>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</si>
  <si>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</si>
  <si>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</si>
  <si>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</si>
  <si>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</si>
  <si>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</si>
  <si>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</si>
  <si>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</si>
  <si>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</si>
  <si>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</si>
  <si>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</si>
  <si>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</si>
  <si>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</si>
  <si>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</si>
  <si>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</si>
  <si>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</si>
  <si>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</si>
  <si>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</si>
  <si>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</si>
  <si>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</si>
  <si>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</si>
  <si>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</si>
  <si>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</si>
  <si>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</si>
  <si>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</si>
  <si>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</si>
  <si>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</si>
  <si>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</si>
  <si>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</si>
  <si>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</si>
  <si>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</si>
  <si>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</si>
  <si>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</si>
  <si>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</si>
  <si>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</si>
  <si>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</si>
  <si>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</si>
  <si>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</si>
  <si>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</si>
  <si>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</si>
  <si>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</si>
  <si>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</si>
  <si>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</si>
  <si>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</si>
  <si>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</si>
  <si>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</si>
  <si>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</si>
  <si>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</si>
  <si>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</si>
  <si>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</si>
  <si>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</si>
  <si>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</si>
  <si>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</si>
  <si>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</si>
  <si>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</si>
  <si>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</si>
  <si>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</si>
  <si>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</si>
  <si>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</si>
  <si>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</si>
  <si>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</si>
  <si>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</si>
  <si>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</si>
  <si>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</si>
  <si>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</si>
  <si>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</si>
  <si>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</si>
  <si>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</si>
  <si>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</si>
  <si>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</si>
  <si>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</si>
  <si>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</si>
  <si>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</si>
  <si>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</si>
  <si>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</si>
  <si>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</si>
  <si>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</si>
  <si>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</si>
  <si>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</si>
  <si>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</si>
  <si>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</si>
  <si>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</si>
  <si>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</si>
  <si>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</si>
  <si>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</si>
  <si>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</si>
  <si>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</si>
  <si>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</si>
  <si>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</si>
  <si>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</si>
  <si>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</si>
  <si>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</si>
  <si>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</si>
  <si>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</si>
  <si>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</si>
  <si>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</si>
  <si>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</si>
  <si>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</si>
  <si>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</si>
  <si>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</si>
  <si>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</si>
  <si>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</si>
  <si>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</si>
  <si>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</si>
  <si>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</si>
  <si>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</si>
  <si>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</si>
  <si>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</si>
  <si>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</si>
  <si>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</si>
  <si>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</si>
  <si>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</si>
  <si>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</si>
  <si>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</si>
  <si>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</si>
  <si>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</si>
  <si>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</si>
  <si>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</si>
  <si>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</si>
  <si>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</si>
  <si>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</si>
  <si>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</si>
  <si>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</si>
  <si>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</si>
  <si>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</si>
  <si>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</si>
  <si>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</si>
  <si>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</si>
  <si>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</si>
  <si>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</si>
  <si>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</si>
  <si>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</si>
  <si>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</si>
  <si>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</si>
  <si>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</si>
  <si>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</si>
  <si>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</si>
  <si>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</si>
  <si>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</si>
  <si>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</si>
  <si>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</si>
  <si>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</si>
  <si>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</si>
  <si>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</si>
  <si>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</si>
  <si>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</si>
  <si>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</si>
  <si>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</si>
  <si>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</si>
  <si>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</si>
  <si>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</si>
  <si>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</si>
  <si>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</si>
  <si>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</si>
  <si>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</si>
  <si>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</si>
  <si>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</si>
  <si>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</si>
  <si>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</si>
  <si>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</si>
  <si>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</si>
  <si>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</si>
  <si>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</si>
  <si>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</si>
  <si>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</si>
  <si>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</si>
  <si>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</si>
  <si>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</si>
  <si>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</si>
  <si>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</si>
  <si>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</si>
  <si>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</si>
  <si>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</si>
  <si>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</si>
  <si>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</si>
  <si>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</si>
  <si>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</si>
  <si>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</si>
  <si>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</si>
  <si>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</si>
  <si>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</si>
  <si>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</si>
  <si>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</si>
  <si>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</si>
  <si>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</si>
  <si>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</si>
  <si>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</si>
  <si>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</si>
  <si>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</si>
  <si>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</si>
  <si>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</si>
  <si>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</si>
  <si>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</si>
  <si>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</si>
  <si>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</si>
  <si>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</si>
  <si>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</si>
  <si>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</si>
  <si>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</si>
  <si>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</si>
  <si>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</si>
  <si>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</si>
  <si>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</si>
  <si>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</si>
  <si>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</si>
  <si>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</si>
  <si>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</si>
  <si>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</si>
  <si>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</si>
  <si>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</si>
  <si>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</si>
  <si>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</si>
  <si>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</si>
  <si>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</si>
  <si>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</si>
  <si>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</si>
  <si>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</si>
  <si>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</si>
  <si>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</si>
  <si>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</si>
  <si>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</si>
  <si>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</si>
  <si>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</si>
  <si>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</si>
  <si>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</si>
  <si>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</si>
  <si>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</si>
  <si>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</si>
  <si>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</si>
  <si>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</si>
  <si>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</si>
  <si>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</si>
  <si>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</si>
  <si>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</si>
  <si>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</si>
  <si>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</si>
  <si>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</si>
  <si>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</si>
  <si>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</si>
  <si>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</si>
  <si>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</si>
  <si>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</si>
  <si>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</si>
  <si>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</si>
  <si>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</si>
  <si>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</si>
  <si>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</si>
  <si>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</si>
  <si>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</si>
  <si>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</si>
  <si>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</si>
  <si>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</si>
  <si>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</si>
  <si>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</si>
  <si>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</si>
  <si>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</si>
  <si>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</si>
  <si>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</si>
  <si>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</si>
  <si>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</si>
  <si>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</si>
  <si>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</si>
  <si>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</si>
  <si>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</si>
  <si>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</si>
  <si>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</si>
  <si>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</si>
  <si>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</si>
  <si>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</si>
  <si>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</si>
  <si>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</si>
  <si>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</si>
  <si>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</si>
  <si>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</si>
  <si>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</si>
  <si>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</si>
  <si>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</si>
  <si>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</si>
  <si>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</si>
  <si>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</si>
  <si>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</si>
  <si>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</si>
  <si>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</si>
  <si>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</si>
  <si>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</si>
  <si>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</si>
  <si>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</si>
  <si>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</si>
  <si>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</si>
  <si>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</si>
  <si>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</si>
  <si>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</si>
  <si>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</si>
  <si>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</si>
  <si>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</si>
  <si>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</si>
  <si>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</si>
  <si>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</si>
  <si>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</si>
  <si>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</si>
  <si>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</si>
  <si>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</si>
  <si>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</si>
  <si>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</si>
  <si>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</si>
  <si>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</si>
  <si>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</si>
  <si>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</si>
  <si>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</si>
  <si>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</si>
  <si>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</si>
  <si>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</si>
  <si>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</si>
  <si>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</si>
  <si>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</si>
  <si>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</si>
  <si>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</si>
  <si>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</si>
  <si>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</si>
  <si>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</si>
  <si>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</si>
  <si>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</si>
  <si>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</si>
  <si>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</si>
  <si>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</si>
  <si>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</si>
  <si>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</si>
  <si>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</si>
  <si>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</si>
  <si>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</si>
  <si>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</si>
  <si>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</si>
  <si>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</si>
  <si>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</si>
  <si>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</si>
  <si>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</si>
  <si>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</si>
  <si>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</si>
  <si>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</si>
  <si>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</si>
  <si>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</si>
  <si>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</si>
  <si>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</si>
  <si>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</si>
  <si>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</si>
  <si>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</si>
  <si>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</si>
  <si>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</si>
  <si>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</si>
  <si>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</si>
  <si>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</si>
  <si>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</si>
  <si>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</si>
  <si>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</si>
  <si>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</si>
  <si>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</si>
  <si>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</si>
  <si>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</si>
  <si>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</si>
  <si>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</si>
  <si>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</si>
  <si>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</si>
  <si>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</si>
  <si>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</si>
  <si>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</si>
  <si>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</si>
  <si>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</si>
  <si>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</si>
  <si>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</si>
  <si>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</si>
  <si>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</si>
  <si>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</si>
  <si>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</si>
  <si>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</si>
  <si>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</si>
  <si>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</si>
  <si>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</si>
  <si>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</si>
  <si>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</si>
  <si>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</si>
  <si>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</si>
  <si>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</si>
  <si>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</si>
  <si>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</si>
  <si>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</si>
  <si>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</si>
  <si>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</si>
  <si>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</si>
  <si>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</si>
  <si>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</si>
  <si>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</si>
  <si>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</si>
  <si>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</si>
  <si>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</si>
  <si>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</si>
  <si>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</si>
  <si>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</si>
  <si>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</si>
  <si>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</si>
  <si>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</si>
  <si>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</si>
  <si>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</si>
  <si>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</si>
  <si>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</si>
  <si>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</si>
  <si>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</si>
  <si>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</si>
  <si>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</si>
  <si>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</si>
  <si>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</si>
  <si>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</si>
  <si>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</si>
  <si>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</si>
  <si>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</si>
  <si>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</si>
  <si>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</si>
  <si>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</si>
  <si>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</si>
  <si>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</si>
  <si>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</si>
  <si>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</si>
  <si>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</si>
  <si>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</si>
  <si>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</si>
  <si>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</si>
  <si>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</si>
  <si>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</si>
  <si>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</si>
  <si>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</si>
  <si>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</si>
  <si>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</si>
  <si>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</si>
  <si>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</si>
  <si>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</si>
  <si>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</si>
  <si>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</si>
  <si>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</si>
  <si>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</si>
  <si>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</si>
  <si>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</si>
  <si>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</si>
  <si>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</si>
  <si>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</si>
  <si>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</si>
  <si>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</si>
  <si>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</si>
  <si>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</si>
  <si>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</si>
  <si>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</si>
  <si>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</si>
  <si>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</si>
  <si>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</si>
  <si>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</si>
  <si>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</si>
  <si>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</si>
  <si>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</si>
  <si>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</si>
  <si>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</si>
  <si>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</si>
  <si>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</si>
  <si>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</si>
  <si>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</si>
  <si>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</si>
  <si>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</si>
  <si>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</si>
  <si>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</si>
  <si>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</si>
  <si>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</si>
  <si>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</si>
  <si>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</si>
  <si>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</si>
  <si>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</si>
  <si>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</si>
  <si>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</si>
  <si>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</si>
  <si>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</si>
  <si>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</si>
  <si>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</si>
  <si>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</si>
  <si>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</si>
  <si>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</si>
  <si>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</si>
  <si>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</si>
  <si>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</si>
  <si>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</si>
  <si>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</si>
  <si>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</si>
  <si>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</si>
  <si>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</si>
  <si>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</si>
  <si>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</si>
  <si>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</si>
  <si>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</si>
  <si>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</si>
  <si>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</si>
  <si>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</si>
  <si>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</si>
  <si>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</si>
  <si>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</si>
  <si>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</si>
  <si>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</si>
  <si>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</si>
  <si>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</si>
  <si>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</si>
  <si>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</si>
  <si>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</si>
  <si>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</si>
  <si>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</si>
  <si>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</si>
  <si>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</si>
  <si>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</si>
  <si>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</si>
  <si>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</si>
  <si>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</si>
  <si>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</si>
  <si>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</si>
  <si>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</si>
  <si>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</si>
  <si>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</si>
  <si>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</si>
  <si>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</si>
  <si>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</si>
  <si>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</si>
  <si>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</si>
  <si>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</si>
  <si>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</si>
  <si>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</si>
  <si>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</si>
  <si>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</si>
  <si>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</si>
  <si>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</si>
  <si>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</si>
  <si>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</si>
  <si>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</si>
  <si>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</si>
  <si>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</si>
  <si>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</si>
  <si>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</si>
  <si>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</si>
  <si>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</si>
  <si>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</si>
  <si>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</si>
  <si>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</si>
  <si>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</si>
  <si>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</si>
  <si>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</si>
  <si>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</si>
  <si>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</si>
  <si>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</si>
  <si>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</si>
  <si>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</si>
  <si>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</si>
  <si>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</si>
  <si>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</si>
  <si>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</si>
  <si>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</si>
  <si>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</si>
  <si>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</si>
  <si>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</si>
  <si>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</si>
  <si>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</si>
  <si>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</si>
  <si>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</si>
  <si>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</si>
  <si>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</si>
  <si>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</si>
  <si>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</si>
  <si>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</si>
  <si>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</si>
  <si>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</si>
  <si>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</si>
  <si>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</si>
  <si>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</si>
  <si>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</si>
  <si>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</si>
  <si>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</si>
  <si>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</si>
  <si>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</si>
  <si>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</si>
  <si>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</si>
  <si>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</si>
  <si>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</si>
  <si>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</si>
  <si>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</si>
  <si>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</si>
  <si>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</si>
  <si>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</si>
  <si>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</si>
  <si>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</si>
  <si>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</si>
  <si>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</si>
  <si>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</si>
  <si>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</si>
  <si>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</si>
  <si>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</si>
  <si>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</si>
  <si>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</si>
  <si>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</si>
  <si>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</si>
  <si>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</si>
  <si>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</si>
  <si>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</si>
  <si>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</si>
  <si>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</si>
  <si>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</si>
  <si>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</si>
  <si>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</si>
  <si>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</si>
  <si>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</si>
  <si>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</si>
  <si>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</si>
  <si>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</si>
  <si>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</si>
  <si>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</si>
  <si>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</si>
  <si>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</si>
  <si>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</si>
  <si>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</si>
  <si>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</si>
  <si>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</si>
  <si>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</si>
  <si>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</si>
  <si>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</si>
  <si>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</si>
  <si>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</si>
  <si>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</si>
  <si>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</si>
  <si>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</si>
  <si>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</si>
  <si>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</si>
  <si>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</si>
  <si>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</si>
  <si>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</si>
  <si>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</si>
  <si>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</si>
  <si>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</si>
  <si>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</si>
  <si>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</si>
  <si>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</si>
  <si>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</si>
  <si>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</si>
  <si>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</si>
  <si>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</si>
  <si>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</si>
  <si>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</si>
  <si>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</si>
  <si>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</si>
  <si>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</si>
  <si>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</si>
  <si>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</si>
  <si>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</si>
  <si>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</si>
  <si>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</si>
  <si>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</si>
  <si>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</si>
  <si>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</si>
  <si>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</si>
  <si>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</si>
  <si>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</si>
  <si>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</si>
  <si>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</si>
  <si>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</si>
  <si>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</si>
  <si>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</si>
  <si>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</si>
  <si>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</si>
  <si>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</si>
  <si>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</si>
  <si>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</si>
  <si>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</si>
  <si>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</si>
  <si>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</si>
  <si>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</si>
  <si>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</si>
  <si>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</si>
  <si>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</si>
  <si>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</si>
  <si>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</si>
  <si>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</si>
  <si>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</si>
  <si>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</si>
  <si>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</si>
  <si>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</si>
  <si>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</si>
  <si>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</si>
  <si>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</si>
  <si>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</si>
  <si>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</si>
  <si>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</si>
  <si>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</si>
  <si>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</si>
  <si>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</si>
  <si>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</si>
  <si>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</si>
  <si>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</si>
  <si>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</si>
  <si>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</si>
  <si>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</si>
  <si>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</si>
  <si>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</si>
  <si>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</si>
  <si>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</si>
  <si>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</si>
  <si>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</si>
  <si>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</si>
  <si>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</si>
  <si>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</si>
  <si>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</si>
  <si>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</si>
  <si>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</si>
  <si>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</si>
  <si>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</si>
  <si>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</si>
  <si>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</si>
  <si>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</si>
  <si>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</si>
  <si>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</si>
  <si>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</si>
  <si>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</si>
  <si>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</si>
  <si>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</si>
  <si>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</si>
  <si>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</si>
  <si>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</si>
  <si>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</si>
  <si>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</si>
  <si>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</si>
  <si>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</si>
  <si>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</si>
  <si>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</si>
  <si>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</si>
  <si>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</si>
  <si>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</si>
  <si>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</si>
  <si>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</si>
  <si>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</si>
  <si>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</si>
  <si>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</si>
  <si>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</si>
  <si>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</si>
  <si>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</si>
  <si>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</si>
  <si>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</si>
  <si>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</si>
  <si>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</si>
  <si>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</si>
  <si>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</si>
  <si>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</si>
  <si>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</si>
  <si>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</si>
  <si>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</si>
  <si>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</si>
  <si>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</si>
  <si>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</si>
  <si>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</si>
  <si>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</si>
  <si>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</si>
  <si>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</si>
  <si>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</si>
  <si>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</si>
  <si>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</si>
  <si>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</si>
  <si>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</si>
  <si>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</si>
  <si>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</si>
  <si>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</si>
  <si>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</si>
  <si>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</si>
  <si>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</si>
  <si>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</si>
  <si>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</si>
  <si>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</si>
  <si>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</si>
  <si>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</si>
  <si>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</si>
  <si>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</si>
  <si>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</si>
  <si>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</si>
  <si>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</si>
  <si>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</si>
  <si>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</si>
  <si>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</si>
  <si>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</si>
  <si>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</si>
  <si>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</si>
  <si>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</si>
  <si>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</si>
  <si>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</si>
  <si>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</si>
  <si>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</si>
  <si>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</si>
  <si>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</si>
  <si>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</si>
  <si>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</si>
  <si>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</si>
  <si>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</si>
  <si>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</si>
  <si>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</si>
  <si>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</si>
  <si>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</si>
  <si>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</si>
  <si>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</si>
  <si>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</si>
  <si>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</si>
  <si>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</si>
  <si>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</si>
  <si>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</si>
  <si>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</si>
  <si>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</si>
  <si>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</si>
  <si>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</si>
  <si>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</si>
  <si>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</si>
  <si>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</si>
  <si>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</si>
  <si>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</si>
  <si>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</si>
  <si>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</si>
  <si>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</si>
  <si>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</si>
  <si>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</si>
  <si>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</si>
  <si>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</si>
  <si>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</si>
  <si>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</si>
  <si>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</si>
  <si>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</si>
  <si>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</si>
  <si>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</si>
  <si>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</si>
  <si>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</si>
  <si>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</si>
  <si>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</si>
  <si>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</si>
  <si>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</si>
  <si>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</si>
  <si>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</si>
  <si>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</si>
  <si>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</si>
  <si>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</si>
  <si>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</si>
  <si>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</si>
  <si>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</si>
  <si>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</si>
  <si>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</si>
  <si>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</si>
  <si>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</si>
  <si>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</si>
  <si>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</si>
  <si>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</si>
  <si>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</si>
  <si>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</si>
  <si>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</si>
  <si>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</si>
  <si>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</si>
  <si>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</si>
  <si>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</si>
  <si>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</si>
  <si>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</si>
  <si>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</si>
  <si>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</si>
  <si>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</si>
  <si>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</si>
  <si>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</si>
  <si>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</si>
  <si>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</si>
  <si>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</si>
  <si>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</si>
  <si>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</si>
  <si>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</si>
  <si>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</si>
  <si>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</si>
  <si>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</si>
  <si>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</si>
  <si>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</si>
  <si>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</si>
  <si>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</si>
  <si>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</si>
  <si>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</si>
  <si>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</si>
  <si>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</si>
  <si>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</si>
  <si>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</si>
  <si>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</si>
  <si>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</si>
  <si>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</si>
  <si>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</si>
  <si>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</si>
  <si>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</si>
  <si>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</si>
  <si>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</si>
  <si>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</si>
  <si>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</si>
  <si>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</si>
  <si>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</si>
  <si>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</si>
  <si>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</si>
  <si>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</si>
  <si>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</si>
  <si>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</si>
  <si>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</si>
  <si>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</si>
  <si>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</si>
  <si>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</si>
  <si>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</si>
  <si>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</si>
  <si>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</si>
  <si>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</si>
  <si>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</si>
  <si>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</si>
  <si>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</si>
  <si>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</si>
  <si>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</si>
  <si>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</si>
  <si>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</si>
  <si>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</si>
  <si>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</si>
  <si>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</si>
  <si>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</si>
  <si>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</si>
  <si>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</si>
  <si>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</si>
  <si>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</si>
  <si>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</si>
  <si>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</si>
  <si>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</si>
  <si>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</si>
  <si>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</si>
  <si>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</si>
  <si>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</si>
  <si>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</si>
  <si>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</si>
  <si>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</si>
  <si>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</si>
  <si>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</si>
  <si>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</si>
  <si>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</si>
  <si>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</si>
  <si>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</si>
  <si>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</si>
  <si>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</si>
  <si>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</si>
  <si>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</si>
  <si>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</si>
  <si>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</si>
  <si>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</si>
  <si>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</si>
  <si>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</si>
  <si>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</si>
  <si>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</si>
  <si>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</si>
  <si>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</si>
  <si>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</si>
  <si>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</si>
  <si>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</si>
  <si>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</si>
  <si>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</si>
  <si>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</si>
  <si>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</si>
  <si>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</si>
  <si>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</si>
  <si>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</si>
  <si>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</si>
  <si>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</si>
  <si>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</si>
  <si>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</si>
  <si>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</si>
  <si>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</si>
  <si>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</si>
  <si>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</si>
  <si>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</si>
  <si>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</si>
  <si>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</si>
  <si>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</si>
  <si>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</si>
  <si>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</si>
  <si>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</si>
  <si>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</si>
  <si>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</si>
  <si>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</si>
  <si>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</si>
  <si>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</si>
  <si>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</si>
  <si>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</si>
  <si>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</si>
  <si>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</si>
  <si>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</si>
  <si>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</si>
  <si>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</si>
  <si>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</si>
  <si>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</si>
  <si>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</si>
  <si>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</si>
  <si>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</si>
  <si>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</si>
  <si>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</si>
  <si>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</si>
  <si>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</si>
  <si>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</si>
  <si>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</si>
  <si>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</si>
  <si>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</si>
  <si>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</si>
  <si>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</si>
  <si>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</si>
  <si>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</si>
  <si>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</si>
  <si>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</si>
  <si>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</si>
  <si>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</si>
  <si>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</si>
  <si>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</si>
  <si>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</si>
  <si>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</si>
  <si>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</si>
  <si>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</si>
  <si>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</si>
  <si>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</si>
  <si>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</si>
  <si>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</si>
  <si>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</si>
  <si>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</si>
  <si>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</si>
  <si>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</si>
  <si>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</si>
  <si>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</si>
  <si>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</si>
  <si>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</si>
  <si>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</si>
  <si>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</si>
  <si>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</si>
  <si>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</si>
  <si>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</si>
  <si>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</si>
  <si>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</si>
  <si>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</si>
  <si>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</si>
  <si>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</si>
  <si>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</si>
  <si>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</si>
  <si>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</si>
  <si>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</si>
  <si>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</si>
  <si>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</si>
  <si>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</si>
  <si>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</si>
  <si>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</si>
  <si>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</si>
  <si>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</si>
  <si>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</si>
  <si>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</si>
  <si>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</si>
  <si>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</si>
  <si>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</si>
  <si>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</si>
  <si>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</si>
  <si>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</si>
  <si>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</si>
  <si>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</si>
  <si>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</si>
  <si>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</si>
  <si>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</si>
  <si>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</si>
  <si>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</si>
  <si>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</si>
  <si>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</si>
  <si>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</si>
  <si>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</si>
  <si>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</si>
  <si>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</si>
  <si>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</si>
  <si>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</si>
  <si>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</si>
  <si>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</si>
  <si>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</si>
  <si>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</si>
  <si>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</si>
  <si>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</si>
  <si>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</si>
  <si>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</si>
  <si>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</si>
  <si>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</si>
  <si>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</si>
  <si>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</si>
  <si>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</si>
  <si>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</si>
  <si>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</si>
  <si>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</si>
  <si>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</si>
  <si>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</si>
  <si>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</si>
  <si>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</si>
  <si>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</si>
  <si>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</si>
  <si>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</si>
  <si>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</si>
  <si>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</si>
  <si>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</si>
  <si>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</si>
  <si>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</si>
  <si>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</si>
  <si>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</si>
  <si>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</si>
  <si>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</si>
  <si>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</si>
  <si>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</si>
  <si>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</si>
  <si>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</si>
  <si>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</si>
  <si>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</si>
  <si>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</si>
  <si>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</si>
  <si>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</si>
  <si>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</si>
  <si>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</si>
  <si>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</si>
  <si>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</si>
  <si>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</si>
  <si>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</si>
  <si>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</si>
  <si>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</si>
  <si>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</si>
  <si>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</si>
  <si>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</si>
  <si>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</si>
  <si>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</si>
  <si>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</si>
  <si>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</si>
  <si>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</si>
  <si>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</si>
  <si>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</si>
  <si>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</si>
  <si>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</si>
  <si>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</si>
  <si>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</si>
  <si>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</si>
  <si>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</si>
  <si>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</si>
  <si>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</si>
  <si>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</si>
  <si>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</si>
  <si>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</si>
  <si>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</si>
  <si>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</si>
  <si>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</si>
  <si>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</si>
  <si>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</si>
  <si>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</si>
  <si>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</si>
  <si>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</si>
  <si>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</si>
  <si>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</si>
  <si>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</si>
  <si>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</si>
  <si>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</si>
  <si>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</si>
  <si>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</si>
  <si>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</si>
  <si>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</si>
  <si>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</si>
  <si>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</si>
  <si>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</si>
  <si>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</si>
  <si>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</si>
  <si>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</si>
  <si>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</si>
  <si>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</si>
  <si>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</si>
  <si>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</si>
  <si>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</si>
  <si>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</si>
  <si>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</si>
  <si>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</si>
  <si>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</si>
  <si>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</si>
  <si>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</si>
  <si>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</si>
  <si>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</si>
  <si>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</si>
  <si>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</si>
  <si>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</si>
  <si>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</si>
  <si>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</si>
  <si>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</si>
  <si>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</si>
  <si>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</si>
  <si>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</si>
  <si>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</si>
  <si>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</si>
  <si>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</si>
  <si>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</si>
  <si>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</si>
  <si>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</si>
  <si>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</si>
  <si>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</si>
  <si>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</si>
  <si>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</si>
  <si>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</si>
  <si>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</si>
  <si>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</si>
  <si>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</si>
  <si>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</si>
  <si>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</si>
  <si>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</si>
  <si>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</si>
  <si>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</si>
  <si>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</si>
  <si>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</si>
  <si>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</si>
  <si>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</si>
  <si>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</si>
  <si>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</si>
  <si>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</si>
  <si>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</si>
  <si>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</si>
  <si>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</si>
  <si>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</si>
  <si>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</si>
  <si>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</si>
  <si>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</si>
  <si>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</si>
  <si>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</si>
  <si>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</si>
  <si>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</si>
  <si>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</si>
  <si>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</si>
  <si>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</si>
  <si>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</si>
  <si>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</si>
  <si>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</si>
  <si>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</si>
  <si>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</si>
  <si>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</si>
  <si>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</si>
  <si>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</si>
  <si>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</si>
  <si>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</si>
  <si>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</si>
  <si>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</si>
  <si>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</si>
  <si>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</si>
  <si>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</si>
  <si>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</si>
  <si>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</si>
  <si>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</si>
  <si>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</si>
  <si>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</si>
  <si>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</si>
  <si>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</si>
  <si>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</si>
  <si>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</si>
  <si>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</si>
  <si>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</si>
  <si>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</si>
  <si>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</si>
  <si>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</si>
  <si>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</si>
  <si>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</si>
  <si>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</si>
  <si>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</si>
  <si>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</si>
  <si>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</si>
  <si>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</si>
  <si>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</si>
  <si>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</si>
  <si>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</si>
  <si>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</si>
  <si>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</si>
  <si>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</si>
  <si>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</si>
  <si>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</si>
  <si>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</si>
  <si>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</si>
  <si>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</si>
  <si>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</si>
  <si>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</si>
  <si>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</si>
  <si>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</si>
  <si>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</si>
  <si>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</si>
  <si>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</si>
  <si>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</si>
  <si>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</si>
  <si>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</si>
  <si>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</si>
  <si>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</si>
  <si>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</si>
  <si>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</si>
  <si>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</si>
  <si>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</si>
  <si>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</si>
  <si>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</si>
  <si>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</si>
  <si>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</si>
  <si>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</si>
  <si>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</si>
  <si>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</si>
  <si>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</si>
  <si>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</si>
  <si>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</si>
  <si>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</si>
  <si>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</si>
  <si>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</si>
  <si>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</si>
  <si>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</si>
  <si>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</si>
  <si>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</si>
  <si>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</si>
  <si>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</si>
  <si>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</si>
  <si>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</si>
  <si>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</si>
  <si>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</si>
  <si>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</si>
  <si>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</si>
  <si>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</si>
  <si>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</si>
  <si>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</si>
  <si>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</si>
  <si>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</si>
  <si>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</si>
  <si>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</si>
  <si>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</si>
  <si>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</si>
  <si>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</si>
  <si>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</si>
  <si>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</si>
  <si>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</si>
  <si>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</si>
  <si>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</si>
  <si>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</si>
  <si>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</si>
  <si>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</si>
  <si>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</si>
  <si>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</si>
  <si>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</si>
  <si>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</si>
  <si>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</si>
  <si>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</si>
  <si>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</si>
  <si>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</si>
  <si>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</si>
  <si>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</si>
  <si>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</si>
  <si>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</si>
  <si>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</si>
  <si>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</si>
  <si>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</si>
  <si>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</si>
  <si>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</si>
  <si>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</si>
  <si>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</si>
  <si>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</si>
  <si>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</si>
  <si>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</si>
  <si>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</si>
  <si>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</si>
  <si>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</si>
  <si>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</si>
  <si>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</si>
  <si>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</si>
  <si>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</si>
  <si>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</si>
  <si>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</si>
  <si>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</si>
  <si>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</si>
  <si>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</si>
  <si>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</si>
  <si>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</si>
  <si>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</si>
  <si>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</si>
  <si>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</si>
  <si>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</si>
  <si>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</si>
  <si>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</si>
  <si>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</si>
  <si>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</si>
  <si>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</si>
  <si>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</si>
  <si>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</si>
  <si>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</si>
  <si>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</si>
  <si>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</si>
  <si>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</si>
  <si>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</si>
  <si>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</si>
  <si>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</si>
  <si>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</si>
  <si>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</si>
  <si>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</si>
  <si>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</si>
  <si>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</si>
  <si>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</si>
  <si>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</si>
  <si>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</si>
  <si>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</si>
  <si>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</si>
  <si>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</si>
  <si>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</si>
  <si>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</si>
  <si>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</si>
  <si>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</si>
  <si>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</si>
  <si>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</si>
  <si>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</si>
  <si>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</si>
  <si>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</si>
  <si>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</si>
  <si>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</si>
  <si>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</si>
  <si>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</si>
  <si>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</si>
  <si>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</si>
  <si>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</si>
  <si>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</si>
  <si>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</si>
  <si>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</si>
  <si>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</si>
  <si>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</si>
  <si>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</si>
  <si>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</si>
  <si>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</si>
  <si>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</si>
  <si>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</si>
  <si>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</si>
  <si>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</si>
  <si>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</si>
  <si>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</si>
  <si>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</si>
  <si>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</si>
  <si>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</si>
  <si>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</si>
  <si>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</si>
  <si>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</si>
  <si>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</si>
  <si>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</si>
  <si>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</si>
  <si>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</si>
  <si>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</si>
  <si>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</si>
  <si>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</si>
  <si>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</si>
  <si>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</si>
  <si>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</si>
  <si>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</si>
  <si>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</si>
  <si>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</si>
  <si>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</si>
  <si>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</si>
  <si>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</si>
  <si>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</si>
  <si>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</si>
  <si>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</si>
  <si>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</si>
  <si>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</si>
  <si>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</si>
  <si>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</si>
  <si>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</si>
  <si>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</si>
  <si>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</si>
  <si>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</si>
  <si>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</si>
  <si>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</si>
  <si>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</si>
  <si>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</si>
  <si>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</si>
  <si>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</si>
  <si>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</si>
  <si>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</si>
  <si>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</si>
  <si>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</si>
  <si>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</si>
  <si>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</si>
  <si>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</si>
  <si>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</si>
  <si>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</si>
  <si>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</si>
  <si>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</si>
  <si>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</si>
  <si>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</si>
  <si>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</si>
  <si>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</si>
  <si>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</si>
  <si>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</si>
  <si>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</si>
  <si>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</si>
  <si>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</si>
  <si>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</si>
  <si>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</si>
  <si>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</si>
  <si>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</si>
  <si>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</si>
  <si>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</si>
  <si>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</si>
  <si>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</si>
  <si>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</si>
  <si>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</si>
  <si>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</si>
  <si>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</si>
  <si>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</si>
  <si>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</si>
  <si>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</si>
  <si>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</si>
  <si>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</si>
  <si>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</si>
  <si>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</si>
  <si>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</si>
  <si>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</si>
  <si>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</si>
  <si>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</si>
  <si>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</si>
  <si>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</si>
  <si>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</si>
  <si>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</si>
  <si>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</si>
  <si>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</si>
  <si>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</si>
  <si>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</si>
  <si>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</si>
  <si>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</si>
  <si>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</si>
  <si>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</si>
  <si>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</si>
  <si>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</si>
  <si>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</si>
  <si>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</si>
  <si>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</si>
  <si>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</si>
  <si>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</si>
  <si>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</si>
  <si>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</si>
  <si>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</si>
  <si>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</si>
  <si>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</si>
  <si>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</si>
  <si>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</si>
  <si>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</si>
  <si>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</si>
  <si>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</si>
  <si>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</si>
  <si>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</si>
  <si>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</si>
  <si>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</si>
  <si>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</si>
  <si>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</si>
  <si>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</si>
  <si>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</si>
  <si>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</si>
  <si>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</si>
  <si>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</si>
  <si>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</si>
  <si>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</si>
  <si>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</si>
  <si>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</si>
  <si>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</si>
  <si>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</si>
  <si>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</si>
  <si>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</si>
  <si>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</si>
  <si>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</si>
  <si>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</si>
  <si>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</si>
  <si>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</si>
  <si>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</si>
  <si>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</si>
  <si>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</si>
  <si>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</si>
  <si>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</si>
  <si>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</si>
  <si>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</si>
  <si>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</si>
  <si>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</si>
  <si>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</si>
  <si>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</si>
  <si>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</si>
  <si>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</si>
  <si>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</si>
  <si>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</si>
  <si>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</si>
  <si>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</si>
  <si>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</si>
  <si>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</si>
  <si>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</si>
  <si>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</si>
  <si>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</si>
  <si>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</si>
  <si>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</si>
  <si>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</si>
  <si>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</si>
  <si>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</si>
  <si>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</si>
  <si>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</si>
  <si>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</si>
  <si>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</si>
  <si>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</si>
  <si>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</si>
  <si>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</si>
  <si>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</si>
  <si>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</si>
  <si>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</si>
  <si>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</si>
  <si>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</si>
  <si>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</si>
  <si>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</si>
  <si>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</si>
  <si>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</si>
  <si>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</si>
  <si>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</si>
  <si>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</si>
  <si>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</si>
  <si>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</si>
  <si>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</si>
  <si>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</si>
  <si>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</si>
  <si>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</si>
  <si>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</si>
  <si>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</si>
  <si>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</si>
  <si>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</si>
  <si>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</si>
  <si>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</si>
  <si>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</si>
  <si>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</si>
  <si>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</si>
  <si>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</si>
  <si>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</si>
  <si>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</si>
  <si>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</si>
  <si>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</si>
  <si>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</si>
  <si>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</si>
  <si>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</si>
  <si>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</si>
  <si>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</si>
  <si>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</si>
  <si>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</si>
  <si>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</si>
  <si>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</si>
  <si>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</si>
  <si>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</si>
  <si>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</si>
  <si>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</si>
  <si>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</si>
  <si>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</si>
  <si>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</si>
  <si>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</si>
  <si>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</si>
  <si>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</si>
  <si>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</si>
  <si>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</si>
  <si>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</si>
  <si>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</si>
  <si>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</si>
  <si>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</si>
  <si>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</si>
  <si>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</si>
  <si>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</si>
  <si>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</si>
  <si>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</si>
  <si>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</si>
  <si>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</si>
  <si>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</si>
  <si>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</si>
  <si>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</si>
  <si>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</si>
  <si>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</si>
  <si>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</si>
  <si>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</si>
  <si>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</si>
  <si>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</si>
  <si>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</si>
  <si>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</si>
  <si>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</si>
  <si>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</si>
  <si>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</si>
  <si>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</si>
  <si>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</si>
  <si>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</si>
  <si>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</si>
  <si>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</si>
  <si>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</si>
  <si>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</si>
  <si>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</si>
  <si>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</si>
  <si>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</si>
  <si>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</si>
  <si>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</si>
  <si>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</si>
  <si>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</si>
  <si>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</si>
  <si>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</si>
  <si>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</si>
  <si>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</si>
  <si>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</si>
  <si>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</si>
  <si>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</si>
  <si>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</si>
  <si>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</si>
  <si>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</si>
  <si>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</si>
  <si>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</si>
  <si>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</si>
  <si>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</si>
  <si>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</si>
  <si>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</si>
  <si>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</si>
  <si>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</si>
  <si>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</si>
  <si>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</si>
  <si>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</si>
  <si>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</si>
  <si>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</si>
  <si>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</si>
  <si>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</si>
  <si>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</si>
  <si>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</si>
  <si>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</si>
  <si>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</si>
  <si>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</si>
  <si>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</si>
  <si>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</si>
  <si>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</si>
  <si>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</si>
  <si>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</si>
  <si>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</si>
  <si>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</si>
  <si>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</si>
  <si>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</si>
  <si>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</si>
  <si>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</si>
  <si>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</si>
  <si>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</si>
  <si>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</si>
  <si>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</si>
  <si>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</si>
  <si>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</si>
  <si>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</si>
  <si>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</si>
  <si>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</si>
  <si>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</si>
  <si>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</si>
  <si>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</si>
  <si>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</si>
  <si>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</si>
  <si>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</si>
  <si>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</si>
  <si>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</si>
  <si>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</si>
  <si>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</si>
  <si>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</si>
  <si>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</si>
  <si>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</si>
  <si>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</si>
  <si>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</si>
  <si>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</si>
  <si>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</si>
  <si>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</si>
  <si>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</si>
  <si>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</si>
  <si>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</si>
  <si>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</si>
  <si>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</si>
  <si>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</si>
  <si>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</si>
  <si>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</si>
  <si>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</si>
  <si>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</si>
  <si>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</si>
  <si>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</si>
  <si>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</si>
  <si>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</si>
  <si>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</si>
  <si>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</si>
  <si>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</si>
  <si>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</si>
  <si>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</si>
  <si>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</si>
  <si>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</si>
  <si>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</si>
  <si>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</si>
  <si>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</si>
  <si>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</si>
  <si>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</si>
  <si>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</si>
  <si>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</si>
  <si>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</si>
  <si>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</si>
  <si>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</si>
  <si>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</si>
  <si>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</si>
  <si>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</si>
  <si>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</si>
  <si>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</si>
  <si>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</si>
  <si>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</si>
  <si>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</si>
  <si>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</si>
  <si>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</si>
  <si>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</si>
  <si>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</si>
  <si>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</si>
  <si>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</si>
  <si>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</si>
  <si>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</si>
  <si>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</si>
  <si>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</si>
  <si>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</si>
  <si>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</si>
  <si>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</si>
  <si>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</si>
  <si>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</si>
  <si>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</si>
  <si>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</si>
  <si>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</si>
  <si>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</si>
  <si>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</si>
  <si>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</si>
  <si>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</si>
  <si>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</si>
  <si>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</si>
  <si>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</si>
  <si>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</si>
  <si>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</si>
  <si>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</si>
  <si>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</si>
  <si>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</si>
  <si>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</si>
  <si>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</si>
  <si>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</si>
  <si>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</si>
  <si>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</si>
  <si>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</si>
  <si>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</si>
  <si>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</si>
  <si>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</si>
  <si>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</si>
  <si>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</si>
  <si>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</si>
  <si>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</si>
  <si>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</si>
  <si>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</si>
  <si>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</si>
  <si>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</si>
  <si>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</si>
  <si>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</si>
  <si>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</si>
  <si>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</si>
  <si>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</si>
  <si>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</si>
  <si>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</si>
  <si>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</si>
  <si>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</si>
  <si>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</si>
  <si>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</si>
  <si>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</si>
  <si>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</si>
  <si>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</si>
  <si>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</si>
  <si>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</si>
  <si>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</si>
  <si>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</si>
  <si>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</si>
  <si>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</si>
  <si>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</si>
  <si>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</si>
  <si>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</si>
  <si>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</si>
  <si>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</si>
  <si>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</si>
  <si>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</si>
  <si>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</si>
  <si>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</si>
  <si>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</si>
  <si>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</si>
  <si>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</si>
  <si>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</si>
  <si>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</si>
  <si>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</si>
  <si>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</si>
  <si>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</si>
  <si>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</si>
  <si>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</si>
  <si>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</si>
  <si>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</si>
  <si>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</si>
  <si>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</si>
  <si>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</si>
  <si>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</si>
  <si>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</si>
  <si>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</si>
  <si>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</si>
  <si>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</si>
  <si>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</si>
  <si>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</si>
  <si>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</si>
  <si>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</si>
  <si>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</si>
  <si>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</si>
  <si>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</si>
  <si>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</si>
  <si>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</si>
  <si>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</si>
  <si>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</si>
  <si>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</si>
  <si>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</si>
  <si>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</si>
  <si>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</si>
  <si>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</si>
  <si>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</si>
  <si>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</si>
  <si>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</si>
  <si>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</si>
  <si>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</si>
  <si>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</si>
  <si>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</si>
  <si>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</si>
  <si>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</si>
  <si>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</si>
  <si>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</si>
  <si>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</si>
  <si>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</si>
  <si>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</si>
  <si>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</si>
  <si>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</si>
  <si>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</si>
  <si>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</si>
  <si>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</si>
  <si>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</si>
  <si>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</si>
  <si>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</si>
  <si>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</si>
  <si>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</si>
  <si>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</si>
  <si>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</si>
  <si>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</si>
  <si>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</si>
  <si>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</si>
  <si>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</si>
  <si>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</si>
  <si>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</si>
  <si>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</si>
  <si>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</si>
  <si>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</si>
  <si>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</si>
  <si>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</si>
  <si>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</si>
  <si>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</si>
  <si>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</si>
  <si>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</si>
  <si>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</si>
  <si>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</si>
  <si>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</si>
  <si>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</si>
  <si>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</si>
  <si>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</si>
  <si>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</si>
  <si>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</si>
  <si>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</si>
  <si>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</si>
  <si>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</si>
  <si>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</si>
  <si>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</si>
  <si>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</si>
  <si>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</si>
  <si>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</si>
  <si>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</si>
  <si>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</si>
  <si>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</si>
  <si>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</si>
  <si>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</si>
  <si>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</si>
  <si>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</si>
  <si>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</si>
  <si>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</si>
  <si>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</si>
  <si>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</si>
  <si>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</si>
  <si>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</si>
  <si>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</si>
  <si>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</si>
  <si>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</si>
  <si>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</si>
  <si>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</si>
  <si>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</si>
  <si>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</si>
  <si>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</si>
  <si>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</si>
  <si>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</si>
  <si>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</si>
  <si>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</si>
  <si>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</si>
  <si>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</si>
  <si>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</si>
  <si>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</si>
  <si>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</si>
  <si>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</si>
  <si>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</si>
  <si>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</si>
  <si>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</si>
  <si>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</si>
  <si>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</si>
  <si>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</si>
  <si>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</si>
  <si>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</si>
  <si>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</si>
  <si>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</si>
  <si>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</si>
  <si>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</si>
  <si>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</si>
  <si>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</si>
  <si>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</si>
  <si>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</si>
  <si>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</si>
  <si>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</si>
  <si>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</si>
  <si>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</si>
  <si>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</si>
  <si>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</si>
  <si>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</si>
  <si>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</si>
  <si>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</si>
  <si>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</si>
  <si>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</si>
  <si>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</si>
  <si>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</si>
  <si>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</si>
  <si>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</si>
  <si>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</si>
  <si>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</si>
  <si>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</si>
  <si>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</si>
  <si>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</si>
  <si>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</si>
  <si>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</si>
  <si>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</si>
  <si>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</si>
  <si>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</si>
  <si>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</si>
  <si>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</si>
  <si>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</si>
  <si>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</si>
  <si>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</si>
  <si>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</si>
  <si>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</si>
  <si>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</si>
  <si>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</si>
  <si>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</si>
  <si>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</si>
  <si>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</si>
  <si>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</si>
  <si>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</si>
  <si>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</si>
  <si>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</si>
  <si>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</si>
  <si>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</si>
  <si>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</si>
  <si>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</si>
  <si>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</si>
  <si>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</si>
  <si>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</si>
  <si>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</si>
  <si>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</si>
  <si>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</si>
  <si>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</si>
  <si>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</si>
  <si>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</si>
  <si>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</si>
  <si>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</si>
  <si>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</si>
  <si>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</si>
  <si>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</si>
  <si>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</si>
  <si>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</si>
  <si>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</si>
  <si>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</si>
  <si>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</si>
  <si>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</si>
  <si>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</si>
  <si>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</si>
  <si>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</si>
  <si>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</si>
  <si>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</si>
  <si>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</si>
  <si>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</si>
  <si>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</si>
  <si>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</si>
  <si>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</si>
  <si>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</si>
  <si>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</si>
  <si>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</si>
  <si>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</si>
  <si>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</si>
  <si>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</si>
  <si>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</si>
  <si>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</si>
  <si>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</si>
  <si>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</si>
  <si>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</si>
  <si>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</si>
  <si>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</si>
  <si>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</si>
  <si>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</si>
  <si>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</si>
  <si>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</si>
  <si>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</si>
  <si>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</si>
  <si>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</si>
  <si>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</si>
  <si>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</si>
  <si>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</si>
  <si>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</si>
  <si>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</si>
  <si>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</si>
  <si>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</si>
  <si>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</si>
  <si>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</si>
  <si>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</si>
  <si>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</si>
  <si>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</si>
  <si>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</si>
  <si>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</si>
  <si>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</si>
  <si>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</si>
  <si>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</si>
  <si>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</si>
  <si>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</si>
  <si>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</si>
  <si>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</si>
  <si>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</si>
  <si>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</si>
  <si>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</si>
  <si>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</si>
  <si>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</si>
  <si>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</si>
  <si>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</si>
  <si>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</si>
  <si>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</si>
  <si>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</si>
  <si>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</si>
  <si>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</si>
  <si>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</si>
  <si>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</si>
  <si>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</si>
  <si>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</si>
  <si>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</si>
  <si>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</si>
  <si>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</si>
  <si>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</si>
  <si>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</si>
  <si>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</si>
  <si>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</si>
  <si>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</si>
  <si>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</si>
  <si>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</si>
  <si>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</si>
  <si>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</si>
  <si>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</si>
  <si>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</si>
  <si>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</si>
  <si>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</si>
  <si>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</si>
  <si>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</si>
  <si>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</si>
  <si>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</si>
  <si>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</si>
  <si>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</si>
  <si>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</si>
  <si>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</si>
  <si>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</si>
  <si>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</si>
  <si>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</si>
  <si>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</si>
  <si>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</si>
  <si>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</si>
  <si>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</si>
  <si>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</si>
  <si>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</si>
  <si>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</si>
  <si>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</si>
  <si>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</si>
  <si>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</si>
  <si>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</si>
  <si>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</si>
  <si>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</si>
  <si>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</si>
  <si>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</si>
  <si>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</si>
  <si>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</si>
  <si>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</si>
  <si>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</si>
  <si>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</si>
  <si>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</si>
  <si>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</si>
  <si>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</si>
  <si>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</si>
  <si>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</si>
  <si>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</si>
  <si>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</si>
  <si>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</si>
  <si>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</si>
  <si>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</si>
  <si>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</si>
  <si>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</si>
  <si>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</si>
  <si>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</si>
  <si>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</si>
  <si>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</si>
  <si>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</si>
  <si>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</si>
  <si>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</si>
  <si>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</si>
  <si>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</si>
  <si>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</si>
  <si>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</si>
  <si>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</si>
  <si>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</si>
  <si>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</si>
  <si>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</si>
  <si>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</si>
  <si>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</si>
  <si>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</si>
  <si>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</si>
  <si>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</si>
  <si>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</si>
  <si>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</si>
  <si>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</si>
  <si>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</si>
  <si>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</si>
  <si>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</si>
  <si>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</si>
  <si>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</si>
  <si>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</si>
  <si>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</si>
  <si>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</si>
  <si>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</si>
  <si>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</si>
  <si>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</si>
  <si>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</si>
  <si>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</si>
  <si>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</si>
  <si>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</si>
  <si>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</si>
  <si>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</si>
  <si>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</si>
  <si>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</si>
  <si>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</si>
  <si>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</si>
  <si>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</si>
  <si>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</si>
  <si>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</si>
  <si>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</si>
  <si>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</si>
  <si>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</si>
  <si>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</si>
  <si>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</si>
  <si>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</si>
  <si>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</si>
  <si>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</si>
  <si>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</si>
  <si>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</si>
  <si>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</si>
  <si>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</si>
  <si>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</si>
  <si>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</si>
  <si>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</si>
  <si>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</si>
  <si>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</si>
  <si>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</si>
  <si>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</si>
  <si>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</si>
  <si>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</si>
  <si>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</si>
  <si>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</si>
  <si>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</si>
  <si>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</si>
  <si>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</si>
  <si>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</si>
  <si>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</si>
  <si>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</si>
  <si>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</si>
  <si>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</si>
  <si>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</si>
  <si>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</si>
  <si>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</si>
  <si>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</si>
  <si>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</si>
  <si>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</si>
  <si>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</si>
  <si>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</si>
  <si>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</si>
  <si>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</si>
  <si>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</si>
  <si>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</si>
  <si>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</si>
  <si>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</si>
  <si>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</si>
  <si>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</si>
  <si>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</si>
  <si>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</si>
  <si>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</si>
  <si>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</si>
  <si>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</si>
  <si>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</si>
  <si>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</si>
  <si>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</si>
  <si>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</si>
  <si>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</si>
  <si>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</si>
  <si>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</si>
  <si>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</si>
  <si>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</si>
  <si>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</si>
  <si>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</si>
  <si>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</si>
  <si>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</si>
  <si>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</si>
  <si>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</si>
  <si>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</si>
  <si>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</si>
  <si>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</si>
  <si>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</si>
  <si>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</si>
  <si>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</si>
  <si>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</si>
  <si>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</si>
  <si>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</si>
  <si>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</si>
  <si>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</si>
  <si>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</si>
  <si>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</si>
  <si>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</si>
  <si>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</si>
  <si>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</si>
  <si>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</si>
  <si>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</si>
  <si>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</si>
  <si>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</si>
  <si>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</si>
  <si>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</si>
  <si>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</si>
  <si>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</si>
  <si>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</si>
  <si>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</si>
  <si>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</si>
  <si>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</si>
  <si>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</si>
  <si>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</si>
  <si>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</si>
  <si>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</si>
  <si>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</si>
  <si>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</si>
  <si>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</si>
  <si>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</si>
  <si>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</si>
  <si>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</si>
  <si>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</si>
  <si>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</si>
  <si>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</si>
  <si>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</si>
  <si>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</si>
  <si>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</si>
  <si>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</si>
  <si>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</si>
  <si>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</si>
  <si>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</si>
  <si>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</si>
  <si>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</si>
  <si>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</si>
  <si>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</si>
  <si>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</si>
  <si>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</si>
  <si>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</si>
  <si>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</si>
  <si>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</si>
  <si>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</si>
  <si>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</si>
  <si>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</si>
  <si>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</si>
  <si>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</si>
  <si>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</si>
  <si>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</si>
  <si>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</si>
  <si>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</si>
  <si>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</si>
  <si>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</si>
  <si>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</si>
  <si>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</si>
  <si>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</si>
  <si>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</si>
  <si>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</si>
  <si>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</si>
  <si>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</si>
  <si>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</si>
  <si>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</si>
  <si>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</si>
  <si>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</si>
  <si>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</si>
  <si>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</si>
  <si>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</si>
  <si>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</si>
  <si>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</si>
  <si>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</si>
  <si>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</si>
  <si>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</si>
  <si>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</si>
  <si>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</si>
  <si>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</si>
  <si>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</si>
  <si>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</si>
  <si>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</si>
  <si>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</si>
  <si>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</si>
  <si>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</si>
  <si>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</si>
  <si>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</si>
  <si>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</si>
  <si>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</si>
  <si>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</si>
  <si>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</si>
  <si>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</si>
  <si>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</si>
  <si>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</si>
  <si>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</si>
  <si>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</si>
  <si>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</si>
  <si>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</si>
  <si>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</si>
  <si>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</si>
  <si>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</si>
  <si>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</si>
  <si>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</si>
  <si>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</si>
  <si>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</si>
  <si>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</si>
  <si>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</si>
  <si>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</si>
  <si>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</si>
  <si>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</si>
  <si>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</si>
  <si>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</si>
  <si>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</si>
  <si>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</si>
  <si>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</si>
  <si>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</si>
  <si>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</si>
  <si>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</si>
  <si>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</si>
  <si>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</si>
  <si>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</si>
  <si>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</si>
  <si>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</si>
  <si>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</si>
  <si>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</si>
  <si>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</si>
  <si>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</si>
  <si>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</si>
  <si>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</si>
  <si>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</si>
  <si>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</si>
  <si>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</si>
  <si>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</si>
  <si>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</si>
  <si>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</si>
  <si>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</si>
  <si>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</si>
  <si>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</si>
  <si>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</si>
  <si>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</si>
  <si>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</si>
  <si>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</si>
  <si>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</si>
  <si>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</si>
  <si>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</si>
  <si>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</si>
  <si>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</si>
  <si>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</si>
  <si>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</si>
  <si>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</si>
  <si>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</si>
  <si>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</si>
  <si>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</si>
  <si>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</si>
  <si>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</si>
  <si>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</si>
  <si>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</si>
  <si>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</si>
  <si>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</si>
  <si>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</si>
  <si>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</si>
  <si>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</si>
  <si>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</si>
  <si>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</si>
  <si>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</si>
  <si>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</si>
  <si>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</si>
  <si>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</si>
  <si>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</si>
  <si>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</si>
  <si>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</si>
  <si>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</si>
  <si>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</si>
  <si>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</si>
  <si>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</si>
  <si>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</si>
  <si>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</si>
  <si>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</si>
  <si>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</si>
  <si>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</si>
  <si>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</si>
  <si>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</si>
  <si>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</si>
  <si>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</si>
  <si>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</si>
  <si>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</si>
  <si>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</si>
  <si>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</si>
  <si>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</si>
  <si>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</si>
  <si>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</si>
  <si>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</si>
  <si>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</si>
  <si>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</si>
  <si>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</si>
  <si>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</si>
  <si>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</si>
  <si>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</si>
  <si>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</si>
  <si>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</si>
  <si>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</si>
  <si>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</si>
  <si>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</si>
  <si>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</si>
  <si>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</si>
  <si>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</si>
  <si>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</si>
  <si>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</si>
  <si>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</si>
  <si>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</si>
  <si>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</si>
  <si>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</si>
  <si>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</si>
  <si>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</si>
  <si>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</si>
  <si>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</si>
  <si>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</si>
  <si>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</si>
  <si>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</si>
  <si>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</si>
  <si>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</si>
  <si>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</si>
  <si>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</si>
  <si>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</si>
  <si>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</si>
  <si>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</si>
  <si>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</si>
  <si>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</si>
  <si>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</si>
  <si>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</si>
  <si>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</si>
  <si>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</si>
  <si>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</si>
  <si>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</si>
  <si>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</si>
  <si>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</si>
  <si>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</si>
  <si>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</si>
  <si>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</si>
  <si>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</si>
  <si>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</si>
  <si>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</si>
  <si>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</si>
  <si>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</si>
  <si>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</si>
  <si>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</si>
  <si>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</si>
  <si>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</si>
  <si>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</si>
  <si>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</si>
  <si>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</si>
  <si>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</si>
  <si>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</si>
  <si>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</si>
  <si>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</si>
  <si>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</si>
  <si>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</si>
  <si>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</si>
  <si>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</si>
  <si>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</si>
  <si>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</si>
  <si>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</si>
  <si>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</si>
  <si>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</si>
  <si>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</si>
  <si>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</si>
  <si>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</si>
  <si>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</si>
  <si>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</si>
  <si>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</si>
  <si>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</si>
  <si>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</si>
  <si>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</si>
  <si>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</si>
  <si>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</si>
  <si>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</si>
  <si>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</si>
  <si>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</si>
  <si>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</si>
  <si>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</si>
  <si>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</si>
  <si>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</si>
  <si>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</si>
  <si>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</si>
  <si>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</si>
  <si>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</si>
  <si>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</si>
  <si>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</si>
  <si>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</si>
  <si>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</si>
  <si>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</si>
  <si>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</si>
  <si>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</si>
  <si>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</si>
  <si>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</si>
  <si>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</si>
  <si>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</si>
  <si>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</si>
  <si>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</si>
  <si>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</si>
  <si>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</si>
  <si>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</si>
  <si>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</si>
  <si>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</si>
  <si>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</si>
  <si>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</si>
  <si>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</si>
  <si>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</si>
  <si>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</si>
  <si>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</si>
  <si>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</si>
  <si>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</si>
  <si>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</si>
  <si>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</si>
  <si>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</si>
  <si>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</si>
  <si>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</si>
  <si>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</si>
  <si>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</si>
  <si>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</si>
  <si>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</si>
  <si>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</si>
  <si>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</si>
  <si>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</si>
  <si>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</si>
  <si>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</si>
  <si>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</si>
  <si>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</si>
  <si>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</si>
  <si>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</si>
  <si>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</si>
  <si>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</si>
  <si>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</si>
  <si>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</si>
  <si>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</si>
  <si>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</si>
  <si>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</si>
  <si>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</si>
  <si>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</si>
  <si>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</si>
  <si>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</si>
  <si>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</si>
  <si>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</si>
  <si>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</si>
  <si>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</si>
  <si>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</si>
  <si>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</si>
  <si>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</si>
  <si>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</si>
  <si>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</si>
  <si>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</si>
  <si>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</si>
  <si>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</si>
  <si>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</si>
  <si>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</si>
  <si>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</si>
  <si>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</si>
  <si>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</si>
  <si>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</si>
  <si>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</si>
  <si>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</si>
  <si>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</si>
  <si>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</si>
  <si>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</si>
  <si>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</si>
  <si>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</si>
  <si>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</si>
  <si>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</si>
  <si>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</si>
  <si>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</si>
  <si>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</si>
  <si>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</si>
  <si>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</si>
  <si>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</si>
  <si>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</si>
  <si>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</si>
  <si>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</si>
  <si>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</si>
  <si>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</si>
  <si>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</si>
  <si>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</si>
  <si>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</si>
  <si>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</si>
  <si>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</si>
  <si>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</si>
  <si>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</si>
  <si>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</si>
  <si>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</si>
  <si>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</si>
  <si>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</si>
  <si>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</si>
  <si>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</si>
  <si>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</si>
  <si>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</si>
  <si>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</si>
  <si>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</si>
  <si>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</si>
  <si>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</si>
  <si>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</si>
  <si>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</si>
  <si>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</si>
  <si>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</si>
  <si>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</si>
  <si>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</si>
  <si>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</si>
  <si>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</si>
  <si>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</si>
  <si>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</si>
  <si>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</si>
  <si>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</si>
  <si>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</si>
  <si>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</si>
  <si>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</si>
  <si>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</si>
  <si>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</si>
  <si>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</si>
  <si>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</si>
  <si>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</si>
  <si>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</si>
  <si>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</si>
  <si>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</si>
  <si>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</si>
  <si>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</si>
  <si>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</si>
  <si>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</si>
  <si>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</si>
  <si>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</si>
  <si>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</si>
  <si>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</si>
  <si>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</si>
  <si>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</si>
  <si>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</si>
  <si>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</si>
  <si>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</si>
  <si>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</si>
  <si>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</si>
  <si>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</si>
  <si>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</si>
  <si>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</si>
  <si>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</si>
  <si>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</si>
  <si>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</si>
  <si>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</si>
  <si>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</si>
  <si>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</si>
  <si>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</si>
  <si>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</si>
  <si>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</si>
  <si>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</si>
  <si>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</si>
  <si>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</si>
  <si>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</si>
  <si>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</si>
  <si>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</si>
  <si>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</si>
  <si>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</si>
  <si>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</si>
  <si>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</si>
  <si>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</si>
  <si>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</si>
  <si>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</si>
  <si>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</si>
  <si>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</si>
  <si>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</si>
  <si>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</si>
  <si>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</si>
  <si>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</si>
  <si>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</si>
  <si>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</si>
  <si>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</si>
  <si>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</si>
  <si>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</si>
  <si>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</si>
  <si>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</si>
  <si>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</si>
  <si>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</si>
  <si>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</si>
  <si>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</si>
  <si>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</si>
  <si>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</si>
  <si>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</si>
  <si>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</si>
  <si>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</si>
  <si>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</si>
  <si>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</si>
  <si>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</si>
  <si>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</si>
  <si>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</si>
  <si>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</si>
  <si>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</si>
  <si>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</si>
  <si>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</si>
  <si>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</si>
  <si>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</si>
  <si>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</si>
  <si>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</si>
  <si>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</si>
  <si>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</si>
  <si>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</si>
  <si>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</si>
  <si>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</si>
  <si>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</si>
  <si>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</si>
  <si>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</si>
  <si>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</si>
  <si>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</si>
  <si>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</si>
  <si>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</si>
  <si>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</si>
  <si>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</si>
  <si>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</si>
  <si>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</si>
  <si>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</si>
  <si>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</si>
  <si>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</si>
  <si>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</si>
  <si>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</si>
  <si>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</si>
  <si>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</si>
  <si>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</si>
  <si>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</si>
  <si>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</si>
  <si>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</si>
  <si>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</si>
  <si>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</si>
  <si>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</si>
  <si>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</si>
  <si>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</si>
  <si>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</si>
  <si>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</si>
  <si>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</si>
  <si>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</si>
  <si>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</si>
  <si>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</si>
  <si>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</si>
  <si>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</si>
  <si>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</si>
  <si>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</si>
  <si>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</si>
  <si>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</si>
  <si>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</si>
  <si>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</si>
  <si>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</si>
  <si>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</si>
  <si>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</si>
  <si>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</si>
  <si>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</si>
  <si>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</si>
  <si>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</si>
  <si>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</si>
  <si>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</si>
  <si>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</si>
  <si>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</si>
  <si>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</si>
  <si>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</si>
  <si>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</si>
  <si>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</si>
  <si>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</si>
  <si>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</si>
  <si>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</si>
  <si>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</si>
  <si>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</si>
  <si>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</si>
  <si>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</si>
  <si>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</si>
  <si>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</si>
  <si>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</si>
  <si>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</si>
  <si>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</si>
  <si>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</si>
  <si>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</si>
  <si>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</si>
  <si>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</si>
  <si>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</si>
  <si>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</si>
  <si>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</si>
  <si>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</si>
  <si>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</si>
  <si>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</si>
  <si>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</si>
  <si>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</si>
  <si>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</si>
  <si>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</si>
  <si>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</si>
  <si>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</si>
  <si>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</si>
  <si>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</si>
  <si>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</si>
  <si>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</si>
  <si>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</si>
  <si>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</si>
  <si>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</si>
  <si>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</si>
  <si>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</si>
  <si>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</si>
  <si>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</si>
  <si>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</si>
  <si>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</si>
  <si>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</si>
  <si>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</si>
  <si>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</si>
  <si>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</si>
  <si>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</si>
  <si>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</si>
  <si>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</si>
  <si>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</si>
  <si>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</si>
  <si>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</si>
  <si>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</si>
  <si>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</si>
  <si>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</si>
  <si>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</si>
  <si>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</si>
  <si>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</si>
  <si>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</si>
  <si>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</si>
  <si>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</si>
  <si>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</si>
  <si>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</si>
  <si>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</si>
  <si>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</si>
  <si>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</si>
  <si>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</si>
  <si>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</si>
  <si>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</si>
  <si>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</si>
  <si>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</si>
  <si>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</si>
  <si>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</si>
  <si>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</si>
  <si>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</si>
  <si>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</si>
  <si>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</si>
  <si>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</si>
  <si>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</si>
  <si>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</si>
  <si>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</si>
  <si>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</si>
  <si>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</si>
  <si>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</si>
  <si>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</si>
  <si>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</si>
  <si>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</si>
  <si>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</si>
  <si>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</si>
  <si>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</si>
  <si>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</si>
  <si>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</si>
  <si>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</si>
  <si>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</si>
  <si>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</si>
  <si>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</si>
  <si>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</si>
  <si>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</si>
  <si>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</si>
  <si>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</si>
  <si>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</si>
  <si>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</si>
  <si>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</si>
  <si>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</si>
  <si>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</si>
  <si>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</si>
  <si>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</si>
  <si>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</si>
  <si>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</si>
  <si>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</si>
  <si>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</si>
  <si>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</si>
  <si>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</si>
  <si>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</si>
  <si>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</si>
  <si>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</si>
  <si>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</si>
  <si>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</si>
  <si>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</si>
  <si>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</si>
  <si>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</si>
  <si>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</si>
  <si>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</si>
  <si>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</si>
  <si>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</si>
  <si>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</si>
  <si>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</si>
  <si>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</si>
  <si>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</si>
  <si>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</si>
  <si>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</si>
  <si>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</si>
  <si>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</si>
  <si>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</si>
  <si>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</si>
  <si>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</si>
  <si>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</si>
  <si>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</si>
  <si>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</si>
  <si>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</si>
  <si>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</si>
  <si>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</si>
  <si>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</si>
  <si>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</si>
  <si>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</si>
  <si>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</si>
  <si>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</si>
  <si>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</si>
  <si>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</si>
  <si>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</si>
  <si>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</si>
  <si>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</si>
  <si>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</si>
  <si>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</si>
  <si>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</si>
  <si>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</si>
  <si>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</si>
  <si>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</si>
  <si>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</si>
  <si>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</si>
  <si>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</si>
  <si>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</si>
  <si>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</si>
  <si>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</si>
  <si>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</si>
  <si>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</si>
  <si>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</si>
  <si>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</si>
  <si>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</si>
  <si>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</si>
  <si>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</si>
  <si>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</si>
  <si>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</si>
  <si>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</si>
  <si>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</si>
  <si>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</si>
  <si>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</si>
  <si>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</si>
  <si>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</si>
  <si>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</si>
  <si>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</si>
  <si>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</si>
  <si>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</si>
  <si>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</si>
  <si>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</si>
  <si>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</si>
  <si>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</si>
  <si>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</si>
  <si>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</si>
  <si>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</si>
  <si>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</si>
  <si>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</si>
  <si>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</si>
  <si>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</si>
  <si>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</si>
  <si>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</si>
  <si>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</si>
  <si>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</si>
  <si>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</si>
  <si>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</si>
  <si>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</si>
  <si>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</si>
  <si>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</si>
  <si>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</si>
  <si>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</si>
  <si>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</si>
  <si>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</si>
  <si>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</si>
  <si>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</si>
  <si>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</si>
  <si>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</si>
  <si>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</si>
  <si>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</si>
  <si>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</si>
  <si>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</si>
  <si>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</si>
  <si>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</si>
  <si>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</si>
  <si>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</si>
  <si>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</si>
  <si>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</si>
  <si>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</si>
  <si>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</si>
  <si>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</si>
  <si>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</si>
  <si>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</si>
  <si>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</si>
  <si>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</si>
  <si>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</si>
  <si>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</si>
  <si>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</si>
  <si>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</si>
  <si>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</si>
  <si>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</si>
  <si>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</si>
  <si>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</si>
  <si>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</si>
  <si>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</si>
  <si>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</si>
  <si>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</si>
  <si>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</si>
  <si>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</si>
  <si>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</si>
  <si>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</si>
  <si>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</si>
  <si>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</si>
  <si>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</si>
  <si>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</si>
  <si>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</si>
  <si>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</si>
  <si>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</si>
  <si>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</si>
  <si>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</si>
  <si>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</si>
  <si>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</si>
  <si>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</si>
  <si>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</si>
  <si>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</si>
  <si>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</si>
  <si>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</si>
  <si>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</si>
  <si>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</si>
  <si>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</si>
  <si>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</si>
  <si>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</si>
  <si>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</si>
  <si>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</si>
  <si>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</si>
  <si>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</si>
  <si>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</si>
  <si>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</si>
  <si>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</si>
  <si>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</si>
  <si>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</si>
  <si>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</si>
  <si>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</si>
  <si>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</si>
  <si>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</si>
  <si>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</si>
  <si>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</si>
  <si>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</si>
  <si>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</si>
  <si>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</si>
  <si>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</si>
  <si>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</si>
  <si>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</si>
  <si>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</si>
  <si>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</si>
  <si>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</si>
  <si>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</si>
  <si>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</si>
  <si>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</si>
  <si>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</si>
  <si>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</si>
  <si>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</si>
  <si>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</si>
  <si>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</si>
  <si>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</si>
  <si>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</si>
  <si>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</si>
  <si>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</si>
  <si>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</si>
  <si>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</si>
  <si>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</si>
  <si>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</si>
  <si>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</si>
  <si>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</si>
  <si>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</si>
  <si>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</si>
  <si>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</si>
  <si>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</si>
  <si>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</si>
  <si>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</si>
  <si>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</si>
  <si>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</si>
  <si>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</si>
  <si>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</si>
  <si>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</si>
  <si>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</si>
  <si>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</si>
  <si>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</si>
  <si>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</si>
  <si>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</si>
  <si>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</si>
  <si>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</si>
  <si>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</si>
  <si>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</si>
  <si>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</si>
  <si>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</si>
  <si>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</si>
  <si>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</si>
  <si>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</si>
  <si>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</si>
  <si>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</si>
  <si>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</si>
  <si>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</si>
  <si>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</si>
  <si>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</si>
  <si>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</si>
  <si>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</si>
  <si>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</si>
  <si>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</si>
  <si>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</si>
  <si>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</si>
  <si>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</si>
  <si>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</si>
  <si>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</si>
  <si>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</si>
  <si>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</si>
  <si>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</si>
  <si>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</si>
  <si>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</si>
  <si>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</si>
  <si>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</si>
  <si>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</si>
  <si>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</si>
  <si>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</si>
  <si>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</si>
  <si>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</si>
  <si>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</si>
  <si>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</si>
  <si>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</si>
  <si>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</si>
  <si>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</si>
  <si>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</si>
  <si>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</si>
  <si>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</si>
  <si>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</si>
  <si>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</si>
  <si>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</si>
  <si>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</si>
  <si>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</si>
  <si>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</si>
  <si>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</si>
  <si>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</si>
  <si>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</si>
  <si>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</si>
  <si>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</si>
  <si>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</si>
  <si>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</si>
  <si>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</si>
  <si>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</si>
  <si>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</si>
  <si>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</si>
  <si>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</si>
  <si>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</si>
  <si>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</si>
  <si>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</si>
  <si>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</si>
  <si>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</si>
  <si>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</si>
  <si>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</si>
  <si>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</si>
  <si>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</si>
  <si>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</si>
  <si>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</si>
  <si>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</si>
  <si>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</si>
  <si>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</si>
  <si>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</si>
  <si>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</si>
  <si>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</si>
  <si>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</si>
  <si>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</si>
  <si>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</si>
  <si>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</si>
  <si>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</si>
  <si>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</si>
  <si>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</si>
  <si>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</si>
  <si>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</si>
  <si>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</si>
  <si>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</si>
  <si>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</si>
  <si>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</si>
  <si>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</si>
  <si>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</si>
  <si>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</si>
  <si>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</si>
  <si>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</si>
  <si>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</si>
  <si>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</si>
  <si>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</si>
  <si>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</si>
  <si>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</si>
  <si>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</si>
  <si>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</si>
  <si>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</si>
  <si>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</si>
  <si>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</si>
  <si>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</si>
  <si>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</si>
  <si>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</si>
  <si>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</si>
  <si>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</si>
  <si>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</si>
  <si>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</si>
  <si>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</si>
  <si>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</si>
  <si>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</si>
  <si>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</si>
  <si>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</si>
  <si>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</si>
  <si>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</si>
  <si>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</si>
  <si>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</si>
  <si>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</si>
  <si>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</si>
  <si>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</si>
  <si>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</si>
  <si>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</si>
  <si>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</si>
  <si>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</si>
  <si>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</si>
  <si>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</si>
  <si>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</si>
  <si>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</si>
  <si>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</si>
  <si>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</si>
  <si>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</si>
  <si>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</si>
  <si>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</si>
  <si>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</si>
  <si>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</si>
  <si>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</si>
  <si>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</si>
  <si>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</si>
  <si>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</si>
  <si>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</si>
  <si>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</si>
  <si>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</si>
  <si>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</si>
  <si>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</si>
  <si>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</si>
  <si>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</si>
  <si>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</si>
  <si>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</si>
  <si>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</si>
  <si>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</si>
  <si>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</si>
  <si>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</si>
  <si>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</si>
  <si>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</si>
  <si>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</si>
  <si>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</si>
  <si>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</si>
  <si>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</si>
  <si>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</si>
  <si>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</si>
  <si>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</si>
  <si>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</si>
  <si>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</si>
  <si>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</si>
  <si>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</si>
  <si>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</si>
  <si>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</si>
  <si>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</si>
  <si>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</si>
  <si>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</si>
  <si>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</si>
  <si>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</si>
  <si>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</si>
  <si>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</si>
  <si>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</si>
  <si>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</si>
  <si>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</si>
  <si>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</si>
  <si>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</si>
  <si>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</si>
  <si>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</si>
  <si>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</si>
  <si>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</si>
  <si>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</si>
  <si>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</si>
  <si>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</si>
  <si>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</si>
  <si>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</si>
  <si>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</si>
  <si>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</si>
  <si>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</si>
  <si>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</si>
  <si>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</si>
  <si>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</si>
  <si>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</si>
  <si>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</si>
  <si>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</si>
  <si>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</si>
  <si>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</si>
  <si>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</si>
  <si>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</si>
  <si>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</si>
  <si>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</si>
  <si>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</si>
  <si>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</si>
  <si>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</si>
  <si>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</si>
  <si>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</si>
  <si>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</si>
  <si>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</si>
  <si>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</si>
  <si>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</si>
  <si>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</si>
  <si>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</si>
  <si>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</si>
  <si>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</si>
  <si>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</si>
  <si>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</si>
  <si>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</si>
  <si>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</si>
  <si>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</si>
  <si>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</si>
  <si>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</si>
  <si>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</si>
  <si>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</si>
  <si>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</si>
  <si>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</si>
  <si>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</si>
  <si>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</si>
  <si>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</si>
  <si>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</si>
  <si>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</si>
  <si>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</si>
  <si>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</si>
  <si>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</si>
  <si>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</si>
  <si>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</si>
  <si>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</si>
  <si>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</si>
  <si>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</si>
  <si>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</si>
  <si>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</si>
  <si>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</si>
  <si>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</si>
  <si>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</si>
  <si>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</si>
  <si>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</si>
  <si>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</si>
  <si>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</si>
  <si>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</si>
  <si>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</si>
  <si>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</si>
  <si>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</si>
  <si>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</si>
  <si>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</si>
  <si>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</si>
  <si>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</si>
  <si>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</si>
  <si>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</si>
  <si>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</si>
  <si>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</si>
  <si>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</si>
  <si>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</si>
  <si>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</si>
  <si>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</si>
  <si>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</si>
  <si>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</si>
  <si>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</si>
  <si>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</si>
  <si>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</si>
  <si>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</si>
  <si>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</si>
  <si>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</si>
  <si>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</si>
  <si>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</si>
  <si>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</si>
  <si>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</si>
  <si>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</si>
  <si>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</si>
  <si>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</si>
  <si>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</si>
  <si>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</si>
  <si>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</si>
  <si>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</si>
  <si>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</si>
  <si>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</si>
  <si>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</si>
  <si>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</si>
  <si>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</si>
  <si>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</si>
  <si>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</si>
  <si>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</si>
  <si>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</si>
  <si>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</si>
  <si>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</si>
  <si>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</si>
  <si>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</si>
  <si>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</si>
  <si>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</si>
  <si>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</si>
  <si>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</si>
  <si>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</si>
  <si>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</si>
  <si>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</si>
  <si>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</si>
  <si>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</si>
  <si>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</si>
  <si>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</si>
  <si>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</si>
  <si>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</si>
  <si>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</si>
  <si>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</si>
  <si>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</si>
  <si>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</si>
  <si>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</si>
  <si>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</si>
  <si>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</si>
  <si>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</si>
  <si>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</si>
  <si>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</si>
  <si>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</si>
  <si>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</si>
  <si>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</si>
  <si>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</si>
  <si>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</si>
  <si>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</si>
  <si>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</si>
  <si>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</si>
  <si>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</si>
  <si>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</si>
  <si>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</si>
  <si>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</si>
  <si>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</si>
  <si>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</si>
  <si>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</si>
  <si>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</si>
  <si>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</si>
  <si>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</si>
  <si>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</si>
  <si>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</si>
  <si>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</si>
  <si>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</si>
  <si>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</si>
  <si>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</si>
  <si>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</si>
  <si>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</si>
  <si>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</si>
  <si>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</si>
  <si>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</si>
  <si>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</si>
  <si>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</si>
  <si>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</si>
  <si>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</si>
  <si>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</si>
  <si>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</si>
  <si>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</si>
  <si>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</si>
  <si>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</si>
  <si>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</si>
  <si>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</si>
  <si>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</si>
  <si>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</si>
  <si>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</si>
  <si>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</si>
  <si>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</si>
  <si>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</si>
  <si>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</si>
  <si>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</si>
  <si>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</si>
  <si>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</si>
  <si>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</si>
  <si>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</si>
  <si>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</si>
  <si>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</si>
  <si>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</si>
  <si>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</si>
  <si>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</si>
  <si>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</si>
  <si>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</si>
  <si>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</si>
  <si>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</si>
  <si>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</si>
  <si>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</si>
  <si>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</si>
  <si>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</si>
  <si>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</si>
  <si>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</si>
  <si>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</si>
  <si>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</si>
  <si>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</si>
  <si>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</si>
  <si>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</si>
  <si>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</si>
  <si>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</si>
  <si>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</si>
  <si>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</si>
  <si>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</si>
  <si>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</si>
  <si>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</si>
  <si>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</si>
  <si>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</si>
  <si>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</si>
  <si>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</si>
  <si>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</si>
  <si>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</si>
  <si>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</si>
  <si>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</si>
  <si>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</si>
  <si>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</si>
  <si>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</si>
  <si>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</si>
  <si>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</si>
  <si>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</si>
  <si>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</si>
  <si>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</si>
  <si>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</si>
  <si>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</si>
  <si>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</si>
  <si>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</si>
  <si>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</si>
  <si>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</si>
  <si>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</si>
  <si>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</si>
  <si>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</si>
  <si>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</si>
  <si>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</si>
  <si>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</si>
  <si>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</si>
  <si>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</si>
  <si>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</si>
  <si>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</si>
  <si>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</si>
  <si>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</si>
  <si>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</si>
  <si>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</si>
  <si>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</si>
  <si>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</si>
  <si>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</si>
  <si>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</si>
  <si>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</si>
  <si>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</si>
  <si>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</si>
  <si>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</si>
  <si>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</si>
  <si>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</si>
  <si>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</si>
  <si>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</si>
  <si>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</si>
  <si>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</si>
  <si>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</si>
  <si>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</si>
  <si>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</si>
  <si>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</si>
  <si>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</si>
  <si>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</si>
  <si>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</si>
  <si>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</si>
  <si>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</si>
  <si>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</si>
  <si>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</si>
  <si>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</si>
  <si>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</si>
  <si>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</si>
  <si>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</si>
  <si>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</si>
  <si>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</si>
  <si>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</si>
  <si>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</si>
  <si>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</si>
  <si>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</si>
  <si>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</si>
  <si>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</si>
  <si>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</si>
  <si>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</si>
  <si>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</si>
  <si>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</si>
  <si>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</si>
  <si>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</si>
  <si>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</si>
  <si>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</si>
  <si>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</si>
  <si>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</si>
  <si>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</si>
  <si>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</si>
  <si>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</si>
  <si>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</si>
  <si>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</si>
  <si>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</si>
  <si>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</si>
  <si>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</si>
  <si>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</si>
  <si>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</si>
  <si>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</si>
  <si>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</si>
  <si>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</si>
  <si>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</si>
  <si>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</si>
  <si>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</si>
  <si>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</si>
  <si>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</si>
  <si>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</si>
  <si>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</si>
  <si>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</si>
  <si>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</si>
  <si>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</si>
  <si>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</si>
  <si>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</si>
  <si>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</si>
  <si>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</si>
  <si>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</si>
  <si>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</si>
  <si>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</si>
  <si>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</si>
  <si>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</si>
  <si>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</si>
  <si>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</si>
  <si>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</si>
  <si>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</si>
  <si>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</si>
  <si>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</si>
  <si>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</si>
  <si>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</si>
  <si>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</si>
  <si>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</si>
  <si>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</si>
  <si>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</si>
  <si>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</si>
  <si>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</si>
  <si>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</si>
  <si>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</si>
  <si>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</si>
  <si>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</si>
  <si>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</si>
  <si>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</si>
  <si>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</si>
  <si>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</si>
  <si>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</si>
  <si>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</si>
  <si>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</si>
  <si>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</si>
  <si>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</si>
  <si>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</si>
  <si>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</si>
  <si>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</si>
  <si>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</si>
  <si>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</si>
  <si>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</si>
  <si>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</si>
  <si>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</si>
  <si>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</si>
  <si>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</si>
  <si>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</si>
  <si>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</si>
  <si>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</si>
  <si>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</si>
  <si>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</si>
  <si>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</si>
  <si>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</si>
  <si>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</si>
  <si>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</si>
  <si>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</si>
  <si>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</si>
  <si>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</si>
  <si>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</si>
  <si>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</si>
  <si>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</si>
  <si>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</si>
  <si>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</si>
  <si>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</si>
  <si>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</si>
  <si>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</si>
  <si>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</si>
  <si>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</si>
  <si>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</si>
  <si>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</si>
  <si>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</si>
  <si>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</si>
  <si>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</si>
  <si>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</si>
  <si>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</si>
  <si>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</si>
  <si>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</si>
  <si>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</si>
  <si>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</si>
  <si>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</si>
  <si>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</si>
  <si>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</si>
  <si>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</si>
  <si>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</si>
  <si>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</si>
  <si>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</si>
  <si>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</si>
  <si>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</si>
  <si>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</si>
  <si>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</si>
  <si>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</si>
  <si>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</si>
  <si>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</si>
  <si>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</si>
  <si>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</si>
  <si>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</si>
  <si>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</si>
  <si>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</si>
  <si>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</si>
  <si>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</si>
  <si>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</si>
  <si>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</si>
  <si>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</si>
  <si>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</si>
  <si>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</si>
  <si>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</si>
  <si>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</si>
  <si>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</si>
  <si>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</si>
  <si>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</si>
  <si>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</si>
  <si>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</si>
  <si>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</si>
  <si>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</si>
  <si>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</si>
  <si>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</si>
  <si>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</si>
  <si>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</si>
  <si>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</si>
  <si>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</si>
  <si>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</si>
  <si>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</si>
  <si>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</si>
  <si>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</si>
  <si>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</si>
  <si>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</si>
  <si>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</si>
  <si>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</si>
  <si>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</si>
  <si>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</si>
  <si>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</si>
  <si>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</si>
  <si>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</si>
  <si>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</si>
  <si>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</si>
  <si>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</si>
  <si>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</si>
  <si>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</si>
  <si>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</si>
  <si>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</si>
  <si>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</si>
  <si>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</si>
  <si>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</si>
  <si>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</si>
  <si>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</si>
  <si>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</si>
  <si>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</si>
  <si>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</si>
  <si>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</si>
  <si>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</si>
  <si>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</si>
  <si>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</si>
  <si>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</si>
  <si>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</si>
  <si>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</si>
  <si>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</si>
  <si>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</si>
  <si>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</si>
  <si>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</si>
  <si>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</si>
  <si>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</si>
  <si>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</si>
  <si>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</si>
  <si>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</si>
  <si>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</si>
  <si>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</si>
  <si>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</si>
  <si>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</si>
  <si>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</si>
  <si>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</si>
  <si>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</si>
  <si>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</si>
  <si>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</si>
  <si>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</si>
  <si>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</si>
  <si>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</si>
  <si>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</si>
  <si>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</si>
  <si>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</si>
  <si>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</si>
  <si>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</si>
  <si>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</si>
  <si>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</si>
  <si>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</si>
  <si>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</si>
  <si>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</si>
  <si>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</si>
  <si>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</si>
  <si>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</si>
  <si>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</si>
  <si>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</si>
  <si>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</si>
  <si>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</si>
  <si>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</si>
  <si>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</si>
  <si>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</si>
  <si>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</si>
  <si>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</si>
  <si>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</si>
  <si>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</si>
  <si>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</si>
  <si>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</si>
  <si>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</si>
  <si>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</si>
  <si>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</si>
  <si>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</si>
  <si>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</si>
  <si>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</si>
  <si>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</si>
  <si>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</si>
  <si>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</si>
  <si>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</si>
  <si>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</si>
  <si>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</si>
  <si>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</si>
  <si>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</si>
  <si>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</si>
  <si>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</si>
  <si>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</si>
  <si>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</si>
  <si>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</si>
  <si>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</si>
  <si>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</si>
  <si>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</si>
  <si>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</si>
  <si>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</si>
  <si>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</si>
  <si>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</si>
  <si>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</si>
  <si>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</si>
  <si>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</si>
  <si>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</si>
  <si>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</si>
  <si>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</si>
  <si>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</si>
  <si>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</si>
  <si>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</si>
  <si>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</si>
  <si>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</si>
  <si>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</si>
  <si>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</si>
  <si>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</si>
  <si>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</si>
  <si>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</si>
  <si>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</si>
  <si>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</si>
  <si>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</si>
  <si>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</si>
  <si>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</si>
  <si>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</si>
  <si>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</si>
  <si>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</si>
  <si>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</si>
  <si>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</si>
  <si>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</si>
  <si>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</si>
  <si>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</si>
  <si>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</si>
  <si>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</si>
  <si>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</si>
  <si>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</si>
  <si>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</si>
  <si>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</si>
  <si>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</si>
  <si>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</si>
  <si>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</si>
  <si>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</si>
  <si>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</si>
  <si>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</si>
  <si>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</si>
  <si>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</si>
  <si>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</si>
  <si>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</si>
  <si>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</si>
  <si>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</si>
  <si>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</si>
  <si>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</si>
  <si>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</si>
  <si>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</si>
  <si>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</si>
  <si>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</si>
  <si>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</si>
  <si>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</si>
  <si>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</si>
  <si>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</si>
  <si>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</si>
  <si>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</si>
  <si>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</si>
  <si>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</si>
  <si>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</si>
  <si>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</si>
  <si>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</si>
  <si>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</si>
  <si>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</si>
  <si>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</si>
  <si>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</si>
  <si>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</si>
  <si>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</si>
  <si>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</si>
  <si>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</si>
  <si>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</si>
  <si>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</si>
  <si>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</si>
  <si>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</si>
  <si>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</si>
  <si>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</si>
  <si>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</si>
  <si>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</si>
  <si>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</si>
  <si>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</si>
  <si>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</si>
  <si>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</si>
  <si>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</si>
  <si>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</si>
  <si>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</si>
  <si>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</si>
  <si>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</si>
  <si>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</si>
  <si>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</si>
  <si>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</si>
  <si>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</si>
  <si>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</si>
  <si>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</si>
  <si>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</si>
  <si>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</si>
  <si>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</si>
  <si>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</si>
  <si>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</si>
  <si>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</si>
  <si>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</si>
  <si>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</si>
  <si>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</si>
  <si>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</si>
  <si>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</si>
  <si>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</si>
  <si>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</si>
  <si>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</si>
  <si>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</si>
  <si>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</si>
  <si>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</si>
  <si>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</si>
  <si>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</si>
  <si>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</si>
  <si>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</si>
  <si>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</si>
  <si>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</si>
  <si>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</si>
  <si>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</si>
  <si>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</si>
  <si>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</si>
  <si>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</si>
  <si>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</si>
  <si>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</si>
  <si>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</si>
  <si>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</si>
  <si>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</si>
  <si>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</si>
  <si>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</si>
  <si>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</si>
  <si>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</si>
  <si>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</si>
  <si>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</si>
  <si>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</si>
  <si>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</si>
  <si>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</si>
  <si>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</si>
  <si>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</si>
  <si>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</si>
  <si>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</si>
  <si>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</si>
  <si>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</si>
  <si>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</si>
  <si>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</si>
  <si>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</si>
  <si>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</si>
  <si>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</si>
  <si>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</si>
  <si>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</si>
  <si>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</si>
  <si>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</si>
  <si>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</si>
  <si>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</si>
  <si>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</si>
  <si>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</si>
  <si>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</si>
  <si>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</si>
  <si>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</si>
  <si>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</si>
  <si>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</si>
  <si>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</si>
  <si>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</si>
  <si>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</si>
  <si>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</si>
  <si>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</si>
  <si>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</si>
  <si>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</si>
  <si>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</si>
  <si>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</si>
  <si>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</si>
  <si>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</si>
  <si>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</si>
  <si>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</si>
  <si>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</si>
  <si>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</si>
  <si>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</si>
  <si>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</si>
  <si>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</si>
  <si>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</si>
  <si>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</si>
  <si>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</si>
  <si>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</si>
  <si>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</si>
  <si>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</si>
  <si>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</si>
  <si>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</si>
  <si>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</si>
  <si>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</si>
  <si>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</si>
  <si>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</si>
  <si>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</si>
  <si>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</si>
  <si>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</si>
  <si>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</si>
  <si>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</si>
  <si>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</si>
  <si>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</si>
  <si>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</si>
  <si>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</si>
  <si>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</si>
  <si>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</si>
  <si>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</si>
  <si>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</si>
  <si>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</si>
  <si>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</si>
  <si>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</si>
  <si>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</si>
  <si>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</si>
  <si>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</si>
  <si>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</si>
  <si>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</si>
  <si>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</si>
  <si>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</si>
  <si>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</si>
  <si>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</si>
  <si>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</si>
  <si>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</si>
  <si>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</si>
  <si>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</si>
  <si>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</si>
  <si>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</si>
  <si>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</si>
  <si>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</si>
  <si>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</si>
  <si>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</si>
  <si>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</si>
  <si>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</si>
  <si>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</si>
  <si>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</si>
  <si>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</si>
  <si>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</si>
  <si>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</si>
  <si>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</si>
  <si>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</si>
  <si>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</si>
  <si>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</si>
  <si>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</si>
  <si>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</si>
  <si>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</si>
  <si>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</si>
  <si>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</si>
  <si>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</si>
  <si>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</si>
  <si>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</si>
  <si>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</si>
  <si>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</si>
  <si>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</si>
  <si>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</si>
  <si>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</si>
  <si>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</si>
  <si>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</si>
  <si>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</si>
  <si>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</si>
  <si>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</si>
  <si>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</si>
  <si>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</si>
  <si>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</si>
  <si>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</si>
  <si>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</si>
  <si>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</si>
  <si>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</si>
  <si>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</si>
  <si>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</si>
  <si>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</si>
  <si>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</si>
  <si>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</si>
  <si>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</si>
  <si>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</si>
  <si>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</si>
  <si>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</si>
  <si>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</si>
  <si>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</si>
  <si>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</si>
  <si>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</si>
  <si>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</si>
  <si>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</si>
  <si>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</si>
  <si>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</si>
  <si>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</si>
  <si>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</si>
  <si>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</si>
  <si>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</si>
  <si>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</si>
  <si>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</si>
  <si>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</si>
  <si>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</si>
  <si>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</si>
  <si>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</si>
  <si>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</si>
  <si>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</si>
  <si>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</si>
  <si>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</si>
  <si>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</si>
  <si>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</si>
  <si>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</si>
  <si>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</si>
  <si>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</si>
  <si>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</si>
  <si>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</si>
  <si>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</si>
  <si>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</si>
  <si>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</si>
  <si>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</si>
  <si>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</si>
  <si>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</si>
  <si>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</si>
  <si>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</si>
  <si>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</si>
  <si>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</si>
  <si>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</si>
  <si>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</si>
  <si>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</si>
  <si>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</si>
  <si>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</si>
  <si>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</si>
  <si>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</si>
  <si>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</si>
  <si>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</si>
  <si>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</si>
  <si>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</si>
  <si>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</si>
  <si>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</si>
  <si>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</si>
  <si>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</si>
  <si>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</si>
  <si>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</si>
  <si>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</si>
  <si>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</si>
  <si>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</si>
  <si>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</si>
  <si>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</si>
  <si>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</si>
  <si>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</si>
  <si>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</si>
  <si>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</si>
  <si>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</si>
  <si>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</si>
  <si>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</si>
  <si>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</si>
  <si>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</si>
  <si>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</si>
  <si>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</si>
  <si>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</si>
  <si>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</si>
  <si>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</si>
  <si>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</si>
  <si>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</si>
  <si>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</si>
  <si>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</si>
  <si>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</si>
  <si>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</si>
  <si>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</si>
  <si>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</si>
  <si>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</si>
  <si>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</si>
  <si>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</si>
  <si>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</si>
  <si>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</si>
  <si>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</si>
  <si>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</si>
  <si>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</si>
  <si>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</si>
  <si>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</si>
  <si>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</si>
  <si>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</si>
  <si>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</si>
  <si>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</si>
  <si>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</si>
  <si>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</si>
  <si>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</si>
  <si>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</si>
  <si>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</si>
  <si>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</si>
  <si>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</si>
  <si>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</si>
  <si>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</si>
  <si>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</si>
  <si>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</si>
  <si>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</si>
  <si>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</si>
  <si>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</si>
  <si>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</si>
  <si>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</si>
  <si>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</si>
  <si>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</si>
  <si>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</si>
  <si>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</si>
  <si>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</si>
  <si>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</si>
  <si>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</si>
  <si>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</si>
  <si>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</si>
  <si>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</si>
  <si>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</si>
  <si>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</si>
  <si>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</si>
  <si>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</si>
  <si>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</si>
  <si>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</si>
  <si>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</si>
  <si>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</si>
  <si>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</si>
  <si>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</si>
  <si>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</si>
  <si>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</si>
  <si>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</si>
  <si>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</si>
  <si>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</si>
  <si>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</si>
  <si>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</si>
  <si>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</si>
  <si>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</si>
  <si>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</si>
  <si>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</si>
  <si>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</si>
  <si>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</si>
  <si>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</si>
  <si>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</si>
  <si>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</si>
  <si>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</si>
  <si>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</si>
  <si>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</si>
  <si>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</si>
  <si>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</si>
  <si>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</si>
  <si>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</si>
  <si>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</si>
  <si>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</si>
  <si>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</si>
  <si>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</si>
  <si>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</si>
  <si>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</si>
  <si>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</si>
  <si>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</si>
  <si>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</si>
  <si>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</si>
  <si>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</si>
  <si>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</si>
  <si>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</si>
  <si>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</si>
  <si>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</si>
  <si>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</si>
  <si>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</si>
  <si>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</si>
  <si>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</si>
  <si>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</si>
  <si>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</si>
  <si>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</si>
  <si>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</si>
  <si>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</si>
  <si>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</si>
  <si>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</si>
  <si>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</si>
  <si>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</si>
  <si>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</si>
  <si>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</si>
  <si>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</si>
  <si>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</si>
  <si>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</si>
  <si>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</si>
  <si>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</si>
  <si>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</si>
  <si>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</si>
  <si>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</si>
  <si>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</si>
  <si>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</si>
  <si>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</si>
  <si>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</si>
  <si>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</si>
  <si>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</si>
  <si>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</si>
  <si>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</si>
  <si>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</si>
  <si>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</si>
  <si>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</si>
  <si>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</si>
  <si>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</si>
  <si>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</si>
  <si>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</si>
  <si>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</si>
  <si>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</si>
  <si>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</si>
  <si>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</si>
  <si>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</si>
  <si>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</si>
  <si>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</si>
  <si>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</si>
  <si>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</si>
  <si>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</si>
  <si>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</si>
  <si>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</si>
  <si>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</si>
  <si>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</si>
  <si>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</si>
  <si>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</si>
  <si>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</si>
  <si>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</si>
  <si>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</si>
  <si>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</si>
  <si>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</si>
  <si>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</si>
  <si>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</si>
  <si>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</si>
  <si>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</si>
  <si>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</si>
  <si>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</si>
  <si>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</si>
  <si>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</si>
  <si>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</si>
  <si>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</si>
  <si>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</si>
  <si>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</si>
  <si>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</si>
  <si>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</si>
  <si>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</si>
  <si>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</si>
  <si>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</si>
  <si>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</si>
  <si>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</si>
  <si>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</si>
  <si>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</si>
  <si>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</si>
  <si>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</si>
  <si>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</si>
  <si>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</si>
  <si>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</si>
  <si>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</si>
  <si>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</si>
  <si>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</si>
  <si>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</si>
  <si>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</si>
  <si>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</si>
  <si>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</si>
  <si>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</si>
  <si>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</si>
  <si>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</si>
  <si>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</si>
  <si>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</si>
  <si>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</si>
  <si>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</si>
  <si>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</si>
  <si>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</si>
  <si>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</si>
  <si>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</si>
  <si>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</si>
  <si>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</si>
  <si>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</si>
  <si>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</si>
  <si>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</si>
  <si>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</si>
  <si>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</si>
  <si>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</si>
  <si>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</si>
  <si>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</si>
  <si>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</si>
  <si>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</si>
  <si>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</si>
  <si>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</si>
  <si>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</si>
  <si>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</si>
  <si>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</si>
  <si>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</si>
  <si>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</si>
  <si>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</si>
  <si>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</si>
  <si>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</si>
  <si>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</si>
  <si>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</si>
  <si>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</si>
  <si>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</si>
  <si>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</si>
  <si>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</si>
  <si>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</si>
  <si>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</si>
  <si>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</si>
  <si>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</si>
  <si>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</si>
  <si>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</si>
  <si>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</si>
  <si>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</si>
  <si>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</si>
  <si>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</si>
  <si>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</si>
  <si>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</si>
  <si>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</si>
  <si>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</si>
  <si>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</si>
  <si>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</si>
  <si>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</si>
  <si>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</si>
  <si>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</si>
  <si>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</si>
  <si>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</si>
  <si>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</si>
  <si>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</si>
  <si>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</si>
  <si>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</si>
  <si>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</si>
  <si>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</si>
  <si>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</si>
  <si>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</si>
  <si>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</si>
  <si>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</si>
  <si>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</si>
  <si>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</si>
  <si>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</si>
  <si>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</si>
  <si>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</si>
  <si>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</si>
  <si>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</si>
  <si>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</si>
  <si>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</si>
  <si>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</si>
  <si>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</si>
  <si>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</si>
  <si>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</si>
  <si>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</si>
  <si>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</si>
  <si>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</si>
  <si>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</si>
  <si>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</si>
  <si>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</si>
  <si>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</si>
  <si>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</si>
  <si>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</si>
  <si>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</si>
  <si>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</si>
  <si>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</si>
  <si>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</si>
  <si>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</si>
  <si>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</si>
  <si>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</si>
  <si>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</si>
  <si>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</si>
  <si>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</si>
  <si>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</si>
  <si>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</si>
  <si>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</si>
  <si>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</si>
  <si>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</si>
  <si>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</si>
  <si>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</si>
  <si>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</si>
  <si>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</si>
  <si>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</si>
  <si>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</si>
  <si>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</si>
  <si>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</si>
  <si>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</si>
  <si>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</si>
  <si>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</si>
  <si>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</si>
  <si>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</si>
  <si>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</si>
  <si>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</si>
  <si>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</si>
  <si>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</si>
  <si>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</si>
  <si>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</si>
  <si>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</si>
  <si>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</si>
  <si>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</si>
  <si>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</si>
  <si>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</si>
  <si>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</si>
  <si>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</si>
  <si>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</si>
  <si>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</si>
  <si>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</si>
  <si>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</si>
  <si>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</si>
  <si>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</si>
  <si>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</si>
  <si>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</si>
  <si>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</si>
  <si>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</si>
  <si>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</si>
  <si>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</si>
  <si>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</si>
  <si>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</si>
  <si>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</si>
  <si>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</si>
  <si>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</si>
  <si>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</si>
  <si>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</si>
  <si>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</si>
  <si>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</si>
  <si>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</si>
  <si>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</si>
  <si>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</si>
  <si>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</si>
  <si>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</si>
  <si>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</si>
  <si>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</si>
  <si>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</si>
  <si>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</si>
  <si>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</si>
  <si>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</si>
  <si>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</si>
  <si>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</si>
  <si>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</si>
  <si>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</si>
  <si>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</si>
  <si>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</si>
  <si>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</si>
  <si>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</si>
  <si>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</si>
  <si>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</si>
  <si>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</si>
  <si>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</si>
  <si>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</si>
  <si>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</si>
  <si>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</si>
  <si>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</si>
  <si>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</si>
  <si>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</si>
  <si>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</si>
  <si>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</si>
  <si>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</si>
  <si>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</si>
  <si>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</si>
  <si>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</si>
  <si>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</si>
  <si>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</si>
  <si>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</si>
  <si>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</si>
  <si>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</si>
  <si>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</si>
  <si>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</si>
  <si>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</si>
  <si>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</si>
  <si>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</si>
  <si>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</si>
  <si>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</si>
  <si>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</si>
  <si>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</si>
  <si>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</si>
  <si>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</si>
  <si>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</si>
  <si>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</si>
  <si>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</si>
  <si>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</si>
  <si>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</si>
  <si>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</si>
  <si>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</si>
  <si>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</si>
  <si>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</si>
  <si>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</si>
  <si>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</si>
  <si>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</si>
  <si>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</si>
  <si>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</si>
  <si>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</si>
  <si>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</si>
  <si>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</si>
  <si>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</si>
  <si>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</si>
  <si>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</si>
  <si>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</si>
  <si>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</si>
  <si>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</si>
  <si>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</si>
  <si>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</si>
  <si>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</si>
  <si>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</si>
  <si>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</si>
  <si>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</si>
  <si>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</si>
  <si>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</si>
  <si>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</si>
  <si>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</si>
  <si>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</si>
  <si>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</si>
  <si>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</si>
  <si>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</si>
  <si>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</si>
  <si>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</si>
  <si>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</si>
  <si>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</si>
  <si>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</si>
  <si>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</si>
  <si>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</si>
  <si>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</si>
  <si>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</si>
  <si>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</si>
  <si>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</si>
  <si>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</si>
  <si>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</si>
  <si>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</si>
  <si>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</si>
  <si>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</si>
  <si>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</si>
  <si>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</si>
  <si>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</si>
  <si>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</si>
  <si>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</si>
  <si>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</si>
  <si>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</si>
  <si>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</si>
  <si>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</si>
  <si>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</si>
  <si>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</si>
  <si>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</si>
  <si>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</si>
  <si>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</si>
  <si>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</si>
  <si>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</si>
  <si>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</si>
  <si>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</si>
  <si>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</si>
  <si>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</si>
  <si>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</si>
  <si>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</si>
  <si>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</si>
  <si>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</si>
  <si>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</si>
  <si>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</si>
  <si>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</si>
  <si>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</si>
  <si>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</si>
  <si>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</si>
  <si>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</si>
  <si>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</si>
  <si>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</si>
  <si>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</si>
  <si>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</si>
  <si>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</si>
  <si>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</si>
  <si>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</si>
  <si>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</si>
  <si>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</si>
  <si>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</si>
  <si>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</si>
  <si>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</si>
  <si>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</si>
  <si>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</si>
  <si>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</si>
  <si>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</si>
  <si>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</si>
  <si>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</si>
  <si>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</si>
  <si>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</si>
  <si>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</si>
  <si>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</si>
  <si>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</si>
  <si>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</si>
  <si>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</si>
  <si>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</si>
  <si>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</si>
  <si>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</si>
  <si>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</si>
  <si>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</si>
  <si>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</si>
  <si>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</si>
  <si>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</si>
  <si>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</si>
  <si>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</si>
  <si>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</si>
  <si>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</si>
  <si>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</si>
  <si>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</si>
  <si>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</si>
  <si>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</si>
  <si>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</si>
  <si>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</si>
  <si>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</si>
  <si>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</si>
  <si>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</si>
  <si>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</si>
  <si>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</si>
  <si>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</si>
  <si>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</si>
  <si>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</si>
  <si>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</si>
  <si>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</si>
  <si>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</si>
  <si>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</si>
  <si>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</si>
  <si>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</si>
  <si>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</si>
  <si>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</si>
  <si>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</si>
  <si>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</si>
  <si>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</si>
  <si>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</si>
  <si>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</si>
  <si>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</si>
  <si>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</si>
  <si>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</si>
  <si>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</si>
  <si>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</si>
  <si>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</si>
  <si>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</si>
  <si>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</si>
  <si>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</si>
  <si>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</si>
  <si>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</si>
  <si>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</si>
  <si>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</si>
  <si>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</si>
  <si>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</si>
  <si>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</si>
  <si>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</si>
  <si>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</si>
  <si>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</si>
  <si>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</si>
  <si>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</si>
  <si>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</si>
  <si>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</si>
  <si>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</si>
  <si>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</si>
  <si>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</si>
  <si>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</si>
  <si>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</si>
  <si>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</si>
  <si>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</si>
  <si>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</si>
  <si>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</si>
  <si>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</si>
  <si>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</si>
  <si>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</si>
  <si>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</si>
  <si>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</si>
  <si>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</si>
  <si>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</si>
  <si>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</si>
  <si>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</si>
  <si>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</si>
  <si>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</si>
  <si>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</si>
  <si>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</si>
  <si>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</si>
  <si>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</si>
  <si>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</si>
  <si>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</si>
  <si>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</si>
  <si>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</si>
  <si>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</si>
  <si>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</si>
  <si>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</si>
  <si>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</si>
  <si>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</si>
  <si>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</si>
  <si>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</si>
  <si>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</si>
  <si>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</si>
  <si>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</si>
  <si>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</si>
  <si>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</si>
  <si>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</si>
  <si>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</si>
  <si>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</si>
  <si>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</si>
  <si>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</si>
  <si>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</si>
  <si>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</si>
  <si>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</si>
  <si>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</si>
  <si>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</si>
  <si>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</si>
  <si>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</si>
  <si>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</si>
  <si>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</si>
  <si>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</si>
  <si>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</si>
  <si>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</si>
  <si>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</si>
  <si>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</si>
  <si>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</si>
  <si>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</si>
  <si>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</si>
  <si>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</si>
  <si>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</si>
  <si>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</si>
  <si>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</si>
  <si>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</si>
  <si>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</si>
  <si>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</si>
  <si>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</si>
  <si>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</si>
  <si>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</si>
  <si>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</si>
  <si>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</si>
  <si>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</si>
  <si>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</si>
  <si>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</si>
  <si>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</si>
  <si>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</si>
  <si>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</si>
  <si>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</si>
  <si>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</si>
  <si>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</si>
  <si>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</si>
  <si>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</si>
  <si>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</si>
  <si>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</si>
  <si>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</si>
  <si>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</si>
  <si>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</si>
  <si>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</si>
  <si>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</si>
  <si>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</si>
  <si>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</si>
  <si>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</si>
  <si>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</si>
  <si>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</si>
  <si>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</si>
  <si>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</si>
  <si>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</si>
  <si>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</si>
  <si>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</si>
  <si>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</si>
  <si>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</si>
  <si>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</si>
  <si>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</si>
  <si>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</si>
  <si>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</si>
  <si>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</si>
  <si>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</si>
  <si>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</si>
  <si>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</si>
  <si>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</si>
  <si>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</si>
  <si>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</si>
  <si>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</si>
  <si>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</si>
  <si>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</si>
  <si>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</si>
  <si>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</si>
  <si>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</si>
  <si>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</si>
  <si>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</si>
  <si>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</si>
  <si>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</si>
  <si>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</si>
  <si>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</si>
  <si>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</si>
  <si>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</si>
  <si>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</si>
  <si>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</si>
  <si>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</si>
  <si>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</si>
  <si>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</si>
  <si>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</si>
  <si>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</si>
  <si>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</si>
  <si>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</si>
  <si>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</si>
  <si>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</si>
  <si>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</si>
  <si>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</si>
  <si>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</si>
  <si>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</si>
  <si>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</si>
  <si>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</si>
  <si>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</si>
  <si>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</si>
  <si>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</si>
  <si>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</si>
  <si>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</si>
  <si>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</si>
  <si>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</si>
  <si>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</si>
  <si>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</si>
  <si>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</si>
  <si>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</si>
  <si>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</si>
  <si>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</si>
  <si>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</si>
  <si>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</si>
  <si>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</si>
  <si>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</si>
  <si>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</si>
  <si>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</si>
  <si>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</si>
  <si>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</si>
  <si>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</si>
  <si>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</si>
  <si>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</si>
  <si>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</si>
  <si>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</si>
  <si>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</si>
  <si>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</si>
  <si>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</si>
  <si>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</si>
  <si>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</si>
  <si>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</si>
  <si>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</si>
  <si>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</si>
  <si>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</si>
  <si>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</si>
  <si>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</si>
  <si>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</si>
  <si>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</si>
  <si>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</si>
  <si>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</si>
  <si>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</si>
  <si>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</si>
  <si>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</si>
  <si>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</si>
  <si>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</si>
  <si>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</si>
  <si>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</si>
  <si>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</si>
  <si>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</si>
  <si>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</si>
  <si>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</si>
  <si>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</si>
  <si>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</si>
  <si>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</si>
  <si>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</si>
  <si>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</si>
  <si>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</si>
  <si>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</si>
  <si>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</si>
  <si>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</si>
  <si>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</si>
  <si>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</si>
  <si>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</si>
  <si>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</si>
  <si>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</si>
  <si>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</si>
  <si>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</si>
  <si>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</si>
  <si>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</si>
  <si>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</si>
  <si>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</si>
  <si>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</si>
  <si>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</si>
  <si>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</si>
  <si>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</si>
  <si>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</si>
  <si>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</si>
  <si>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</si>
  <si>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</si>
  <si>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</si>
  <si>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</si>
  <si>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</si>
  <si>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</si>
  <si>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</si>
  <si>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</si>
  <si>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</si>
  <si>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</si>
  <si>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</si>
  <si>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</si>
  <si>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</si>
  <si>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</si>
  <si>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</si>
  <si>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</si>
  <si>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</si>
  <si>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</si>
  <si>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</si>
  <si>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</si>
  <si>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</si>
  <si>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</si>
  <si>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</si>
  <si>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</si>
  <si>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</si>
  <si>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</si>
  <si>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</si>
  <si>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</si>
  <si>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</si>
  <si>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</si>
  <si>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</si>
  <si>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</si>
  <si>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</si>
  <si>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</si>
  <si>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</si>
  <si>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</si>
  <si>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</si>
  <si>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</si>
  <si>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</si>
  <si>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</si>
  <si>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</si>
  <si>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</si>
  <si>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</si>
  <si>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</si>
  <si>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</si>
  <si>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</si>
  <si>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</si>
  <si>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</si>
  <si>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</si>
  <si>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</si>
  <si>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</si>
  <si>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</si>
  <si>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</si>
  <si>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</si>
  <si>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</si>
  <si>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</si>
  <si>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</si>
  <si>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</si>
  <si>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</si>
  <si>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</si>
  <si>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</si>
  <si>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</si>
  <si>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</si>
  <si>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</si>
  <si>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</si>
  <si>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</si>
  <si>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</si>
  <si>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</si>
  <si>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</si>
  <si>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</si>
  <si>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</si>
  <si>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</si>
  <si>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</si>
  <si>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</si>
  <si>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</si>
  <si>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</si>
  <si>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</si>
  <si>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</si>
  <si>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</si>
  <si>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</si>
  <si>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</si>
  <si>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</si>
  <si>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</si>
  <si>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</si>
  <si>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</si>
  <si>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</si>
  <si>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</si>
  <si>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</si>
  <si>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</si>
  <si>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</si>
  <si>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</si>
  <si>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</si>
  <si>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</si>
  <si>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</si>
  <si>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</si>
  <si>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</si>
  <si>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</si>
  <si>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</si>
  <si>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</si>
  <si>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</si>
  <si>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</si>
  <si>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</si>
  <si>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</si>
  <si>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</si>
  <si>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</si>
  <si>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</si>
  <si>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</si>
  <si>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</si>
  <si>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</si>
  <si>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</si>
  <si>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</si>
  <si>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</si>
  <si>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</si>
  <si>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</si>
  <si>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</si>
  <si>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</si>
  <si>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</si>
  <si>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</si>
  <si>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</si>
  <si>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</si>
  <si>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</si>
  <si>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</si>
  <si>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</si>
  <si>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</si>
  <si>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</si>
  <si>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</si>
  <si>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</si>
  <si>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</si>
  <si>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</si>
  <si>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</si>
  <si>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</si>
  <si>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</si>
  <si>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</si>
  <si>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</si>
  <si>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</si>
  <si>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</si>
  <si>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</si>
  <si>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</si>
  <si>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</si>
  <si>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</si>
  <si>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</si>
  <si>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</si>
  <si>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</si>
  <si>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</si>
  <si>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</si>
  <si>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</si>
  <si>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</si>
  <si>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</si>
  <si>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</si>
  <si>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</si>
  <si>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</si>
  <si>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</si>
  <si>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</si>
  <si>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</si>
  <si>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</si>
  <si>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</si>
  <si>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</si>
  <si>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</si>
  <si>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</si>
  <si>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</si>
  <si>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</si>
  <si>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</si>
  <si>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</si>
  <si>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</si>
  <si>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</si>
  <si>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</si>
  <si>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</si>
  <si>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</si>
  <si>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</si>
  <si>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</si>
  <si>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</si>
  <si>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</si>
  <si>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</si>
  <si>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</si>
  <si>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</si>
  <si>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</si>
  <si>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</si>
  <si>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</si>
  <si>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</si>
  <si>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</si>
  <si>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</si>
  <si>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</si>
  <si>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</si>
  <si>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</si>
  <si>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</si>
  <si>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</si>
  <si>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</si>
  <si>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</si>
  <si>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</si>
  <si>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</si>
  <si>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</si>
  <si>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</si>
  <si>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</si>
  <si>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</si>
  <si>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</si>
  <si>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</si>
  <si>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</si>
  <si>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</si>
  <si>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</si>
  <si>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</si>
  <si>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</si>
  <si>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</si>
  <si>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</si>
  <si>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</si>
  <si>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</si>
  <si>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</si>
  <si>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</si>
  <si>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</si>
  <si>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</si>
  <si>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</si>
  <si>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</si>
  <si>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</si>
  <si>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</si>
  <si>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</si>
  <si>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</si>
  <si>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</si>
  <si>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</si>
  <si>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</si>
  <si>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</si>
  <si>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</si>
  <si>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</si>
  <si>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</si>
  <si>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</si>
  <si>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</si>
  <si>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</si>
  <si>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</si>
  <si>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</si>
  <si>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</si>
  <si>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</si>
  <si>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</si>
  <si>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</si>
  <si>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</si>
  <si>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</si>
  <si>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</si>
  <si>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</si>
  <si>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</si>
  <si>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</si>
  <si>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</si>
  <si>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</si>
  <si>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</si>
  <si>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</si>
  <si>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</si>
  <si>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</si>
  <si>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</si>
  <si>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</si>
  <si>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</si>
  <si>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</si>
  <si>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</si>
  <si>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</si>
  <si>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</si>
  <si>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</si>
  <si>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</si>
  <si>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</si>
  <si>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</si>
  <si>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</si>
  <si>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</si>
  <si>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</si>
  <si>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</si>
  <si>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</si>
  <si>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</si>
  <si>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</si>
  <si>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</si>
  <si>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</si>
  <si>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</si>
  <si>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</si>
  <si>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</si>
  <si>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</si>
  <si>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</si>
  <si>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</si>
  <si>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</si>
  <si>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</si>
  <si>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</si>
  <si>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</si>
  <si>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</si>
  <si>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</si>
  <si>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</si>
  <si>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</si>
  <si>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</si>
  <si>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</si>
  <si>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</si>
  <si>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</si>
  <si>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</si>
  <si>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</si>
  <si>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</si>
  <si>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</si>
  <si>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</si>
  <si>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</si>
  <si>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</si>
  <si>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</si>
  <si>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</si>
  <si>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</si>
  <si>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</si>
  <si>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</si>
  <si>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</si>
  <si>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</si>
  <si>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</si>
  <si>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</si>
  <si>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</si>
  <si>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</si>
  <si>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</si>
  <si>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</si>
  <si>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</si>
  <si>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</si>
  <si>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</si>
  <si>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</si>
  <si>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</si>
  <si>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</si>
  <si>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</si>
  <si>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</si>
  <si>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</si>
  <si>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</si>
  <si>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</si>
  <si>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</si>
  <si>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</si>
  <si>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</si>
  <si>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</si>
  <si>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</si>
  <si>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</si>
  <si>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</si>
  <si>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</si>
  <si>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</si>
  <si>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</si>
  <si>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</si>
  <si>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</si>
  <si>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</si>
  <si>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</si>
  <si>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</si>
  <si>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</si>
  <si>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</si>
  <si>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</si>
  <si>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</si>
  <si>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</si>
  <si>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</si>
  <si>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</si>
  <si>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</si>
  <si>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</si>
  <si>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</si>
  <si>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</si>
  <si>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</si>
  <si>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</si>
  <si>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</si>
  <si>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</si>
  <si>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</si>
  <si>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</si>
  <si>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</si>
  <si>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</si>
  <si>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</si>
  <si>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</si>
  <si>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</si>
  <si>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</si>
  <si>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</si>
  <si>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</si>
  <si>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</si>
  <si>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</si>
  <si>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</si>
  <si>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</si>
  <si>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</si>
  <si>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</si>
  <si>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</si>
  <si>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</si>
  <si>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</si>
  <si>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</si>
  <si>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</si>
  <si>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</si>
  <si>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</si>
  <si>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</si>
  <si>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</si>
  <si>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</si>
  <si>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</si>
  <si>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</si>
  <si>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</si>
  <si>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</si>
  <si>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</si>
  <si>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</si>
  <si>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</si>
  <si>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</si>
  <si>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</si>
  <si>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</si>
  <si>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</si>
  <si>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</si>
  <si>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</si>
  <si>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</si>
  <si>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</si>
  <si>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</si>
  <si>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</si>
  <si>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</si>
  <si>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</si>
  <si>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</si>
  <si>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</si>
  <si>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</si>
  <si>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</si>
  <si>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</si>
  <si>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</si>
  <si>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</si>
  <si>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</si>
  <si>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</si>
  <si>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</si>
  <si>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</si>
  <si>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</si>
  <si>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</si>
  <si>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</si>
  <si>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</si>
  <si>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</si>
  <si>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</si>
  <si>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</si>
  <si>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</si>
  <si>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</si>
  <si>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</si>
  <si>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</si>
  <si>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</si>
  <si>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</si>
  <si>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</si>
  <si>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</si>
  <si>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</si>
  <si>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</si>
  <si>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</si>
  <si>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</si>
  <si>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</si>
  <si>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</si>
  <si>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</si>
  <si>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</si>
  <si>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</si>
  <si>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</si>
  <si>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</si>
  <si>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</si>
  <si>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</si>
  <si>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</si>
  <si>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</si>
  <si>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</si>
  <si>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</si>
  <si>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</si>
  <si>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</si>
  <si>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</si>
  <si>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</si>
  <si>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</si>
  <si>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</si>
  <si>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</si>
  <si>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</si>
  <si>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</si>
  <si>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</si>
  <si>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</si>
  <si>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</si>
  <si>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</si>
  <si>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</si>
  <si>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</si>
  <si>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</si>
  <si>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</si>
  <si>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</si>
  <si>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</si>
  <si>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</si>
  <si>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</si>
  <si>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</si>
  <si>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</si>
  <si>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</si>
  <si>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</si>
  <si>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</si>
  <si>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</si>
  <si>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</si>
  <si>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</si>
  <si>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</si>
  <si>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</si>
  <si>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</si>
  <si>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</si>
  <si>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</si>
  <si>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</si>
  <si>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</si>
  <si>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</si>
  <si>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</si>
  <si>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</si>
  <si>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</si>
  <si>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</si>
  <si>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</si>
  <si>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</si>
  <si>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</si>
  <si>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</si>
  <si>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</si>
  <si>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</si>
  <si>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</si>
  <si>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</si>
  <si>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</si>
  <si>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</si>
  <si>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</si>
  <si>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</si>
  <si>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</si>
  <si>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</si>
  <si>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</si>
  <si>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</si>
  <si>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</si>
  <si>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</si>
  <si>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</si>
  <si>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</si>
  <si>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</si>
  <si>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</si>
  <si>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</si>
  <si>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</si>
  <si>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</si>
  <si>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</si>
  <si>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</si>
  <si>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</si>
  <si>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</si>
  <si>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</si>
  <si>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</si>
  <si>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</si>
  <si>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</si>
  <si>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</si>
  <si>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</si>
  <si>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</si>
  <si>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</si>
  <si>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</si>
  <si>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</si>
  <si>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</si>
  <si>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</si>
  <si>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</si>
  <si>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</si>
  <si>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</si>
  <si>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</si>
  <si>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</si>
  <si>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</si>
  <si>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</si>
  <si>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</si>
  <si>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</si>
  <si>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</si>
  <si>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</si>
  <si>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</si>
  <si>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</si>
  <si>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</si>
  <si>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</si>
  <si>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</si>
  <si>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</si>
  <si>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</si>
  <si>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</si>
  <si>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</si>
  <si>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</si>
  <si>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</si>
  <si>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</si>
  <si>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</si>
  <si>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</si>
  <si>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</si>
  <si>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</si>
  <si>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</si>
  <si>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</si>
  <si>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</si>
  <si>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</si>
  <si>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</si>
  <si>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</si>
  <si>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</si>
  <si>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</si>
  <si>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</si>
  <si>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</si>
  <si>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</si>
  <si>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</si>
  <si>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</si>
  <si>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</si>
  <si>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</si>
  <si>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</si>
  <si>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</si>
  <si>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</si>
  <si>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</si>
  <si>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</si>
  <si>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</si>
  <si>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</si>
  <si>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</si>
  <si>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</si>
  <si>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</si>
  <si>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</si>
  <si>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</si>
  <si>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</si>
  <si>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</si>
  <si>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</si>
  <si>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</si>
  <si>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</si>
  <si>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</si>
  <si>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</si>
  <si>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</si>
  <si>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</si>
  <si>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</si>
  <si>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</si>
  <si>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</si>
  <si>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</si>
  <si>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</si>
  <si>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</si>
  <si>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</si>
  <si>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</si>
  <si>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</si>
  <si>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</si>
  <si>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</si>
  <si>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</si>
  <si>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</si>
  <si>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</si>
  <si>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</si>
  <si>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</si>
  <si>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</si>
  <si>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</si>
  <si>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</si>
  <si>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</si>
  <si>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</si>
  <si>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</si>
  <si>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</si>
  <si>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</si>
  <si>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</si>
  <si>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</si>
  <si>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</si>
  <si>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</si>
  <si>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</si>
  <si>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</si>
  <si>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</si>
  <si>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</si>
  <si>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</si>
  <si>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</si>
  <si>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</si>
  <si>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</si>
  <si>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</si>
  <si>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</si>
  <si>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</si>
  <si>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</si>
  <si>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</si>
  <si>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</si>
  <si>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</si>
  <si>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</si>
  <si>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</si>
  <si>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</si>
  <si>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</si>
  <si>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</si>
  <si>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</si>
  <si>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</si>
  <si>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</si>
  <si>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</si>
  <si>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</si>
  <si>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</si>
  <si>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</si>
  <si>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</si>
  <si>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</si>
  <si>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</si>
  <si>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</si>
  <si>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</si>
  <si>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</si>
  <si>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</si>
  <si>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</si>
  <si>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</si>
  <si>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</si>
  <si>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</si>
  <si>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</si>
  <si>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</si>
  <si>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</si>
  <si>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</si>
  <si>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</si>
  <si>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</si>
  <si>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</si>
  <si>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</si>
  <si>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</si>
  <si>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</si>
  <si>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</si>
  <si>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</si>
  <si>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</si>
  <si>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</si>
  <si>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</si>
  <si>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</si>
  <si>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</si>
  <si>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</si>
  <si>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</si>
  <si>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</si>
  <si>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</si>
  <si>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</si>
  <si>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</si>
  <si>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</si>
  <si>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</si>
  <si>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</si>
  <si>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</si>
  <si>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</si>
  <si>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</si>
  <si>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</si>
  <si>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</si>
  <si>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</si>
  <si>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</si>
  <si>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</si>
  <si>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</si>
  <si>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</si>
  <si>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</si>
  <si>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</si>
  <si>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</si>
  <si>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</si>
  <si>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</si>
  <si>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</si>
  <si>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</si>
  <si>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</si>
  <si>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</si>
  <si>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</si>
  <si>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</si>
  <si>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</si>
  <si>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</si>
  <si>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</si>
  <si>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</si>
  <si>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</si>
  <si>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</si>
  <si>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</si>
  <si>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</si>
  <si>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</si>
  <si>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</si>
  <si>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</si>
  <si>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</si>
  <si>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</si>
  <si>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</si>
  <si>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</si>
  <si>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</si>
  <si>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</si>
  <si>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</si>
  <si>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</si>
  <si>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</si>
  <si>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</si>
  <si>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</si>
  <si>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</si>
  <si>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</si>
  <si>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</si>
  <si>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</si>
  <si>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</si>
  <si>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</si>
  <si>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</si>
  <si>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</si>
  <si>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</si>
  <si>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</si>
  <si>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</si>
  <si>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</si>
  <si>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</si>
  <si>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</si>
  <si>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</si>
  <si>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</si>
  <si>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</si>
  <si>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</si>
  <si>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</si>
  <si>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</si>
  <si>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</si>
  <si>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</si>
  <si>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</si>
  <si>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</si>
  <si>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</si>
  <si>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</si>
  <si>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</si>
  <si>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</si>
  <si>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</si>
  <si>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</si>
  <si>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</si>
  <si>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</si>
  <si>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</si>
  <si>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</si>
  <si>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</si>
  <si>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</si>
  <si>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</si>
  <si>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</si>
  <si>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</si>
  <si>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</si>
  <si>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</si>
  <si>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</si>
  <si>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</si>
  <si>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</si>
  <si>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</si>
  <si>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</si>
  <si>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</si>
  <si>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</si>
  <si>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</si>
  <si>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</si>
  <si>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</si>
  <si>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</si>
  <si>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</si>
  <si>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</si>
  <si>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</si>
  <si>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</si>
  <si>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</si>
  <si>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</si>
  <si>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</si>
  <si>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</si>
  <si>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</si>
  <si>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</si>
  <si>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</si>
  <si>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</si>
  <si>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</si>
  <si>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</si>
  <si>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</si>
  <si>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</si>
  <si>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</si>
  <si>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</si>
  <si>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</si>
  <si>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</si>
  <si>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</si>
  <si>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</si>
  <si>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</si>
  <si>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</si>
  <si>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</si>
  <si>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</si>
  <si>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</si>
  <si>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</si>
  <si>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</si>
  <si>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</si>
  <si>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</si>
  <si>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</si>
  <si>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</si>
  <si>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</si>
  <si>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</si>
  <si>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</si>
  <si>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</si>
  <si>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</si>
  <si>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</si>
  <si>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</si>
  <si>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</si>
  <si>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</si>
  <si>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</si>
  <si>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</si>
  <si>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</si>
  <si>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</si>
  <si>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</si>
  <si>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</si>
  <si>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</si>
  <si>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</si>
  <si>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</si>
  <si>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</si>
  <si>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</si>
  <si>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</si>
  <si>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</si>
  <si>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</si>
  <si>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</si>
  <si>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</si>
  <si>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</si>
  <si>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</si>
  <si>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</si>
  <si>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</si>
  <si>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</si>
  <si>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</si>
  <si>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</si>
  <si>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</si>
  <si>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</si>
  <si>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</si>
  <si>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</si>
  <si>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</si>
  <si>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</si>
  <si>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</si>
  <si>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</si>
  <si>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</si>
  <si>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</si>
  <si>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</si>
  <si>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</si>
  <si>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</si>
  <si>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</si>
  <si>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</si>
  <si>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</si>
  <si>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</si>
  <si>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</si>
  <si>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</si>
  <si>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</si>
  <si>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</si>
  <si>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</si>
  <si>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</si>
  <si>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</si>
  <si>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</si>
  <si>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</si>
  <si>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</si>
  <si>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</si>
  <si>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</si>
  <si>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</si>
  <si>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</si>
  <si>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</si>
  <si>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</si>
  <si>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</si>
  <si>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</si>
  <si>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</si>
  <si>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</si>
  <si>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</si>
  <si>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</si>
  <si>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</si>
  <si>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</si>
  <si>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</si>
  <si>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</si>
  <si>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</si>
  <si>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</si>
  <si>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</si>
  <si>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</si>
  <si>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</si>
  <si>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</si>
  <si>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</si>
  <si>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</si>
  <si>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</si>
  <si>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</si>
  <si>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</si>
  <si>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</si>
  <si>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</si>
  <si>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</si>
  <si>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</si>
  <si>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</si>
  <si>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</si>
  <si>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</si>
  <si>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</si>
  <si>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</si>
  <si>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</si>
  <si>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</si>
  <si>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</si>
  <si>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</si>
  <si>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</si>
  <si>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</si>
  <si>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</si>
  <si>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</si>
  <si>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</si>
  <si>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</si>
  <si>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</si>
  <si>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</si>
  <si>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</si>
  <si>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</si>
  <si>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</si>
  <si>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</si>
  <si>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</si>
  <si>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</si>
  <si>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</si>
  <si>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</si>
  <si>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</si>
  <si>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</si>
  <si>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</si>
  <si>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</si>
  <si>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</si>
  <si>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</si>
  <si>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</si>
  <si>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</si>
  <si>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</si>
  <si>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</si>
  <si>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</si>
  <si>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</si>
  <si>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</si>
  <si>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</si>
  <si>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</si>
  <si>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</si>
  <si>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</si>
  <si>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</si>
  <si>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</si>
  <si>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</si>
  <si>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</si>
  <si>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</si>
  <si>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</si>
  <si>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</si>
  <si>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</si>
  <si>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</si>
  <si>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</si>
  <si>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</si>
  <si>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</si>
  <si>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</si>
  <si>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</si>
  <si>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</si>
  <si>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</si>
  <si>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</si>
  <si>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</si>
  <si>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</si>
  <si>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</si>
  <si>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</si>
  <si>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</si>
  <si>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</si>
  <si>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</si>
  <si>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</si>
  <si>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</si>
  <si>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</si>
  <si>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</si>
  <si>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</si>
  <si>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</si>
  <si>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</si>
  <si>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</si>
  <si>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</si>
  <si>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</si>
  <si>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</si>
  <si>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</si>
  <si>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</si>
  <si>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</si>
  <si>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</si>
  <si>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</si>
  <si>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</si>
  <si>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</si>
  <si>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</si>
  <si>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</si>
  <si>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</si>
  <si>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</si>
  <si>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</si>
  <si>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</si>
  <si>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</si>
  <si>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</si>
  <si>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</si>
  <si>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</si>
  <si>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</si>
  <si>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</si>
  <si>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</si>
  <si>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</si>
  <si>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</si>
  <si>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</si>
  <si>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</si>
  <si>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</si>
  <si>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</si>
  <si>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</si>
  <si>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</si>
  <si>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</si>
  <si>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</si>
  <si>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</si>
  <si>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</si>
  <si>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</si>
  <si>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</si>
  <si>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</si>
  <si>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</si>
  <si>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</si>
  <si>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</si>
  <si>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</si>
  <si>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</si>
  <si>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</si>
  <si>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</si>
  <si>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</si>
  <si>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</si>
  <si>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</si>
  <si>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</si>
  <si>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</si>
  <si>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</si>
  <si>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</si>
  <si>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</si>
  <si>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</si>
  <si>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</si>
  <si>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</si>
  <si>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</si>
  <si>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</si>
  <si>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</si>
  <si>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</si>
  <si>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</si>
  <si>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</si>
  <si>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</si>
  <si>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</si>
  <si>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</si>
  <si>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</si>
  <si>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</si>
  <si>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</si>
  <si>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</si>
  <si>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</si>
  <si>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</si>
  <si>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</si>
  <si>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</si>
  <si>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</si>
  <si>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</si>
  <si>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</si>
  <si>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</si>
  <si>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</si>
  <si>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</si>
  <si>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</si>
  <si>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</si>
  <si>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</si>
  <si>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</si>
  <si>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</si>
  <si>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</si>
  <si>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</si>
  <si>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</si>
  <si>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</si>
  <si>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</si>
  <si>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</si>
  <si>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</si>
  <si>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</si>
  <si>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</si>
  <si>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</si>
  <si>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</si>
  <si>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</si>
  <si>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</si>
  <si>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</si>
  <si>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</si>
  <si>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</si>
  <si>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</si>
  <si>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</si>
  <si>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</si>
  <si>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</si>
  <si>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</si>
  <si>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</si>
  <si>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</si>
  <si>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</si>
  <si>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</si>
  <si>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</si>
  <si>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</si>
  <si>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</si>
  <si>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</si>
  <si>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</si>
  <si>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</si>
  <si>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</si>
  <si>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</si>
  <si>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</si>
  <si>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</si>
  <si>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</si>
  <si>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</si>
  <si>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</si>
  <si>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</si>
  <si>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</si>
  <si>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</si>
  <si>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</si>
  <si>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</si>
  <si>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</si>
  <si>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</si>
  <si>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</si>
  <si>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</si>
  <si>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</si>
  <si>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</si>
  <si>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</si>
  <si>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</si>
  <si>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</si>
  <si>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</si>
  <si>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</si>
  <si>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</si>
  <si>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</si>
  <si>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</si>
  <si>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</si>
  <si>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</si>
  <si>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</si>
  <si>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</si>
  <si>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</si>
  <si>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</si>
  <si>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</si>
  <si>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</si>
  <si>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</si>
  <si>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</si>
  <si>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</si>
  <si>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</si>
  <si>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</si>
  <si>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</si>
  <si>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</si>
  <si>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</si>
  <si>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</si>
  <si>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</si>
  <si>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</si>
  <si>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</si>
  <si>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</si>
  <si>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</si>
  <si>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</si>
  <si>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</si>
  <si>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</si>
  <si>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</si>
  <si>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</si>
  <si>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</si>
  <si>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</si>
  <si>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</si>
  <si>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</si>
  <si>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</si>
  <si>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</si>
  <si>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</si>
  <si>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</si>
  <si>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</si>
  <si>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</si>
  <si>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</si>
  <si>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</si>
  <si>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</si>
  <si>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</si>
  <si>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</si>
  <si>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</si>
  <si>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</si>
  <si>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</si>
  <si>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</si>
  <si>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</si>
  <si>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</si>
  <si>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</si>
  <si>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</si>
  <si>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</si>
  <si>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</si>
  <si>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</si>
  <si>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</si>
  <si>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</si>
  <si>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</si>
  <si>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</si>
  <si>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</si>
  <si>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</si>
  <si>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</si>
  <si>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</si>
  <si>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</si>
  <si>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</si>
  <si>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</si>
  <si>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</si>
  <si>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</si>
  <si>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</si>
  <si>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</si>
  <si>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</si>
  <si>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</si>
  <si>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</si>
  <si>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</si>
  <si>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</si>
  <si>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</si>
  <si>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</si>
  <si>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</si>
  <si>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</si>
  <si>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</si>
  <si>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</si>
  <si>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</si>
  <si>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</si>
  <si>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</si>
  <si>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</si>
  <si>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</si>
  <si>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</si>
  <si>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</si>
  <si>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</si>
  <si>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</si>
  <si>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</si>
  <si>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</si>
  <si>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</si>
  <si>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</si>
  <si>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</si>
  <si>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</si>
  <si>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</si>
  <si>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</si>
  <si>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</si>
  <si>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</si>
  <si>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</si>
  <si>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</si>
  <si>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</si>
  <si>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</si>
  <si>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</si>
  <si>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</si>
  <si>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</si>
  <si>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</si>
  <si>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</si>
  <si>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</si>
  <si>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</si>
  <si>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</si>
  <si>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</si>
  <si>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</si>
  <si>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</si>
  <si>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</si>
  <si>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</si>
  <si>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</si>
  <si>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</si>
  <si>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</si>
  <si>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</si>
  <si>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</si>
  <si>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</si>
  <si>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</si>
  <si>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</si>
  <si>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</si>
  <si>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</si>
  <si>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</si>
  <si>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</si>
  <si>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</si>
  <si>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</si>
  <si>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</si>
  <si>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</si>
  <si>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</si>
  <si>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</si>
  <si>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</si>
  <si>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</si>
  <si>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</si>
  <si>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</si>
  <si>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</si>
  <si>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</si>
  <si>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</si>
  <si>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</si>
  <si>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</si>
  <si>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</si>
  <si>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</si>
  <si>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</si>
  <si>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</si>
  <si>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</si>
  <si>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</si>
  <si>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</si>
  <si>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</si>
  <si>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</si>
  <si>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</si>
  <si>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</si>
  <si>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</si>
  <si>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</si>
  <si>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</si>
  <si>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</si>
  <si>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</si>
  <si>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</si>
  <si>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</si>
  <si>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</si>
  <si>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</si>
  <si>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</si>
  <si>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</si>
  <si>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</si>
  <si>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</si>
  <si>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</si>
  <si>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</si>
  <si>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</si>
  <si>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</si>
  <si>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</si>
  <si>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</si>
  <si>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</si>
  <si>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</si>
  <si>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</si>
  <si>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</si>
  <si>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</si>
  <si>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</si>
  <si>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</si>
  <si>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</si>
  <si>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</si>
  <si>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</si>
  <si>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</si>
  <si>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</si>
  <si>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</si>
  <si>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</si>
  <si>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</si>
  <si>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</si>
  <si>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</si>
  <si>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</si>
  <si>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</si>
  <si>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</si>
  <si>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</si>
  <si>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</si>
  <si>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</si>
  <si>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</si>
  <si>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</si>
  <si>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</si>
  <si>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</si>
  <si>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</si>
  <si>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</si>
  <si>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</si>
  <si>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</si>
  <si>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</si>
  <si>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</si>
  <si>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</si>
  <si>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</si>
  <si>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</si>
  <si>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</si>
  <si>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</si>
  <si>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</si>
  <si>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</si>
  <si>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</si>
  <si>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</si>
  <si>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</si>
  <si>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</si>
  <si>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</si>
  <si>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</si>
  <si>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</si>
  <si>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</si>
  <si>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</si>
  <si>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</si>
  <si>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</si>
  <si>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</si>
  <si>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</si>
  <si>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</si>
  <si>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</si>
  <si>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</si>
  <si>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</si>
  <si>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</si>
  <si>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</si>
  <si>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</si>
  <si>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</si>
  <si>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</si>
  <si>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</si>
  <si>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</si>
  <si>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</si>
  <si>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</si>
  <si>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</si>
  <si>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</si>
  <si>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</si>
  <si>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</si>
  <si>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</si>
  <si>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</si>
  <si>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</si>
  <si>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</si>
  <si>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</si>
  <si>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</si>
  <si>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</si>
  <si>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</si>
  <si>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</si>
  <si>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</si>
  <si>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</si>
  <si>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</si>
  <si>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</si>
  <si>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</si>
  <si>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</si>
  <si>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</si>
  <si>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</si>
  <si>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</si>
  <si>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</si>
  <si>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</si>
  <si>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</si>
  <si>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</si>
  <si>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</si>
  <si>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</si>
  <si>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</si>
  <si>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</si>
  <si>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</si>
  <si>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</si>
  <si>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</si>
  <si>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</si>
  <si>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</si>
  <si>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</si>
  <si>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</si>
  <si>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</si>
  <si>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</si>
  <si>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</si>
  <si>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</si>
  <si>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</si>
  <si>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</si>
  <si>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</si>
  <si>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</si>
  <si>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</si>
  <si>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</si>
  <si>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</si>
  <si>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</si>
  <si>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</si>
  <si>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</si>
  <si>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</si>
  <si>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</si>
  <si>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</si>
  <si>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</si>
  <si>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</si>
  <si>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</si>
  <si>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</si>
  <si>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</si>
  <si>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</si>
  <si>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</si>
  <si>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</si>
  <si>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</si>
  <si>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</si>
  <si>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</si>
  <si>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</si>
  <si>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</si>
  <si>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</si>
  <si>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</si>
  <si>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</si>
  <si>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</si>
  <si>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</si>
  <si>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</si>
  <si>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</si>
  <si>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</si>
  <si>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</si>
  <si>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</si>
  <si>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</si>
  <si>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</si>
  <si>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</si>
  <si>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</si>
  <si>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</si>
  <si>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</si>
  <si>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</si>
  <si>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</si>
  <si>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</si>
  <si>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</si>
  <si>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</si>
  <si>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</si>
  <si>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</si>
  <si>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</si>
  <si>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</si>
  <si>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</si>
  <si>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</si>
  <si>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</si>
  <si>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</si>
  <si>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</si>
  <si>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</si>
  <si>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</si>
  <si>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</si>
  <si>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</si>
  <si>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</si>
  <si>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</si>
  <si>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</si>
  <si>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</si>
  <si>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</si>
  <si>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</si>
  <si>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</si>
  <si>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</si>
  <si>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</si>
  <si>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</si>
  <si>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</si>
  <si>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</si>
  <si>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</si>
  <si>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</si>
  <si>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</si>
  <si>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</si>
  <si>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</si>
  <si>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</si>
  <si>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</si>
  <si>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</si>
  <si>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</si>
  <si>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</si>
  <si>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</si>
  <si>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</si>
  <si>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</si>
  <si>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</si>
  <si>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</si>
  <si>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</si>
  <si>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</si>
  <si>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</si>
  <si>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</si>
  <si>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</si>
  <si>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</si>
  <si>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</si>
  <si>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</si>
  <si>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</si>
  <si>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</si>
  <si>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</si>
  <si>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</si>
  <si>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</si>
  <si>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</si>
  <si>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</si>
  <si>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</si>
  <si>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</si>
  <si>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</si>
  <si>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</si>
  <si>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</si>
  <si>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</si>
  <si>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</si>
  <si>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</si>
  <si>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</si>
  <si>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</si>
  <si>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</si>
  <si>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</si>
  <si>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</si>
  <si>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</si>
  <si>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</si>
  <si>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</si>
  <si>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</si>
  <si>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</si>
  <si>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</si>
  <si>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</si>
  <si>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</si>
  <si>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</si>
  <si>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</si>
  <si>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</si>
  <si>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</si>
  <si>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</si>
  <si>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</si>
  <si>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</si>
  <si>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</si>
  <si>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</si>
  <si>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</si>
  <si>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</si>
  <si>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</si>
  <si>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</si>
  <si>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</si>
  <si>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</si>
  <si>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</si>
  <si>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</si>
  <si>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</si>
  <si>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</si>
  <si>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</si>
  <si>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</si>
  <si>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</si>
  <si>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</si>
  <si>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</si>
  <si>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</si>
  <si>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</si>
  <si>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</si>
  <si>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</si>
  <si>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</si>
  <si>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</si>
  <si>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</si>
  <si>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</si>
  <si>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</si>
  <si>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</si>
  <si>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</si>
  <si>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</si>
  <si>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</si>
  <si>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</si>
  <si>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</si>
  <si>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</si>
  <si>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</si>
  <si>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</si>
  <si>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</si>
  <si>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</si>
  <si>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</si>
  <si>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</si>
  <si>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</si>
  <si>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</si>
  <si>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</si>
  <si>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</si>
  <si>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</si>
  <si>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</si>
  <si>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</si>
  <si>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</si>
  <si>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</si>
  <si>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</si>
  <si>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</si>
  <si>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</si>
  <si>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</si>
  <si>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</si>
  <si>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</si>
  <si>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</si>
  <si>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</si>
  <si>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</si>
  <si>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</si>
  <si>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</si>
  <si>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</si>
  <si>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</si>
  <si>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</si>
  <si>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</si>
  <si>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</si>
  <si>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</si>
  <si>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</si>
  <si>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</si>
  <si>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</si>
  <si>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</si>
  <si>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</si>
  <si>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</si>
  <si>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</si>
  <si>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</si>
  <si>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</si>
  <si>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</si>
  <si>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</si>
  <si>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</si>
  <si>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</si>
  <si>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</si>
  <si>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</si>
  <si>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</si>
  <si>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</si>
  <si>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</si>
  <si>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</si>
  <si>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</si>
  <si>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</si>
  <si>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</si>
  <si>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</si>
  <si>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</si>
  <si>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</si>
  <si>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</si>
  <si>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</si>
  <si>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</si>
  <si>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</si>
  <si>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</si>
  <si>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</si>
  <si>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</si>
  <si>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</si>
  <si>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</si>
  <si>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</si>
  <si>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</si>
  <si>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</si>
  <si>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</si>
  <si>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</si>
  <si>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</si>
  <si>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</si>
  <si>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</si>
  <si>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</si>
  <si>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</si>
  <si>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</si>
  <si>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</si>
  <si>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</si>
  <si>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</si>
  <si>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</si>
  <si>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</si>
  <si>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</si>
  <si>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</si>
  <si>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</si>
  <si>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</si>
  <si>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</si>
  <si>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</si>
  <si>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</si>
  <si>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</si>
  <si>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</si>
  <si>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</si>
  <si>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</si>
  <si>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</si>
  <si>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</si>
  <si>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</si>
  <si>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</si>
  <si>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</si>
  <si>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</si>
  <si>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</si>
  <si>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</si>
  <si>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</si>
  <si>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</si>
  <si>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</si>
  <si>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</si>
  <si>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</si>
  <si>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</si>
  <si>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</si>
  <si>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</si>
  <si>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</si>
  <si>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</si>
  <si>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</si>
  <si>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</si>
  <si>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</si>
  <si>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</si>
  <si>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</si>
  <si>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</si>
  <si>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</si>
  <si>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</si>
  <si>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</si>
  <si>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</si>
  <si>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</si>
  <si>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</si>
  <si>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</si>
  <si>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</si>
  <si>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</si>
  <si>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</si>
  <si>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</si>
  <si>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</si>
  <si>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</si>
  <si>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</si>
  <si>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</si>
  <si>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</si>
  <si>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</si>
  <si>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</si>
  <si>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</si>
  <si>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</si>
  <si>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</si>
  <si>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</si>
  <si>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</si>
  <si>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</si>
  <si>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</si>
  <si>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</si>
  <si>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</si>
  <si>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</si>
  <si>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</si>
  <si>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</si>
  <si>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</si>
  <si>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</si>
  <si>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</si>
  <si>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</si>
  <si>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</si>
  <si>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</si>
  <si>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</si>
  <si>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</si>
  <si>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</si>
  <si>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</si>
  <si>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</si>
  <si>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</si>
  <si>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</si>
  <si>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</si>
  <si>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</si>
  <si>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</si>
  <si>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</si>
  <si>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</si>
  <si>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</si>
  <si>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</si>
  <si>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</si>
  <si>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</si>
  <si>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</si>
  <si>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</si>
  <si>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</si>
  <si>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</si>
  <si>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</si>
  <si>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</si>
  <si>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</si>
  <si>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</si>
  <si>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</si>
  <si>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</si>
  <si>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</si>
  <si>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</si>
  <si>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</si>
  <si>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</si>
  <si>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</si>
  <si>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</si>
  <si>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</si>
  <si>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</si>
  <si>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</si>
  <si>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</si>
  <si>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</si>
  <si>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</si>
  <si>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</si>
  <si>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</si>
  <si>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</si>
  <si>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</si>
  <si>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</si>
  <si>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</si>
  <si>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</si>
  <si>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</si>
  <si>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</si>
  <si>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</si>
  <si>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</si>
  <si>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</si>
  <si>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</si>
  <si>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</si>
  <si>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</si>
  <si>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</si>
  <si>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</si>
  <si>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</si>
  <si>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</si>
  <si>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</si>
  <si>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</si>
  <si>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</si>
  <si>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</si>
  <si>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</si>
  <si>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</si>
  <si>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</si>
  <si>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</si>
  <si>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</si>
  <si>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</si>
  <si>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</si>
  <si>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</si>
  <si>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</si>
  <si>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</si>
  <si>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</si>
  <si>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</si>
  <si>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</si>
  <si>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</si>
  <si>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</si>
  <si>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</si>
  <si>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</si>
  <si>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</si>
  <si>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</si>
  <si>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</si>
  <si>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</si>
  <si>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</si>
  <si>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</si>
  <si>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</si>
  <si>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</si>
  <si>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</si>
  <si>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</si>
  <si>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</si>
  <si>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</si>
  <si>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</si>
  <si>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</si>
  <si>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</si>
  <si>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</si>
  <si>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</si>
  <si>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</si>
  <si>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</si>
  <si>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</si>
  <si>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</si>
  <si>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</si>
  <si>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</si>
  <si>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</si>
  <si>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</si>
  <si>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</si>
  <si>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</si>
  <si>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</si>
  <si>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</si>
  <si>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</si>
  <si>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</si>
  <si>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</si>
  <si>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</si>
  <si>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</si>
  <si>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</si>
  <si>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</si>
  <si>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</si>
  <si>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</si>
  <si>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</si>
  <si>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</si>
  <si>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</si>
  <si>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</si>
  <si>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</si>
  <si>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</si>
  <si>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</si>
  <si>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</si>
  <si>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</si>
  <si>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</si>
  <si>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</si>
  <si>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</si>
  <si>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</si>
  <si>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</si>
  <si>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</si>
  <si>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</si>
  <si>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</si>
  <si>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</si>
  <si>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</si>
  <si>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</si>
  <si>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</si>
  <si>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</si>
  <si>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</si>
  <si>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</si>
  <si>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</si>
  <si>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</si>
  <si>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</si>
  <si>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</si>
  <si>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</si>
  <si>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</si>
  <si>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</si>
  <si>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</si>
  <si>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</si>
  <si>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</si>
  <si>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</si>
  <si>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</si>
  <si>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</si>
  <si>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</si>
  <si>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</si>
  <si>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</si>
  <si>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</si>
  <si>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</si>
  <si>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</si>
  <si>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</si>
  <si>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</si>
  <si>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</si>
  <si>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</si>
  <si>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</si>
  <si>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</si>
  <si>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</si>
  <si>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</si>
  <si>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</si>
  <si>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</si>
  <si>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</si>
  <si>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</si>
  <si>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</si>
  <si>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</si>
  <si>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</si>
  <si>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</si>
  <si>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</si>
  <si>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</si>
  <si>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</si>
  <si>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</si>
  <si>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</si>
  <si>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</si>
  <si>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</si>
  <si>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</si>
  <si>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</si>
  <si>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</si>
  <si>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</si>
  <si>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</si>
  <si>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</si>
  <si>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</si>
  <si>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</si>
  <si>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</si>
  <si>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</si>
  <si>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</si>
  <si>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</si>
  <si>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</si>
  <si>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</si>
  <si>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</si>
  <si>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</si>
  <si>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</si>
  <si>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</si>
  <si>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</si>
  <si>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</si>
  <si>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</si>
  <si>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</si>
  <si>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</si>
  <si>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</si>
  <si>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</si>
  <si>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</si>
  <si>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</si>
  <si>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</si>
  <si>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</si>
  <si>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</si>
  <si>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</si>
  <si>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</si>
  <si>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</si>
  <si>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</si>
  <si>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</si>
  <si>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</si>
  <si>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</si>
  <si>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</si>
  <si>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</si>
  <si>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</si>
  <si>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</si>
  <si>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</si>
  <si>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</si>
  <si>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</si>
  <si>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</si>
  <si>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</si>
  <si>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</si>
  <si>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</si>
  <si>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</si>
  <si>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</si>
  <si>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</si>
  <si>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</si>
  <si>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</si>
  <si>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</si>
  <si>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</si>
  <si>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</si>
  <si>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</si>
  <si>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</si>
  <si>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</si>
  <si>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</si>
  <si>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</si>
  <si>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</si>
  <si>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</si>
  <si>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</si>
  <si>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</si>
  <si>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</si>
  <si>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</si>
  <si>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</si>
  <si>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</si>
  <si>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</si>
  <si>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</si>
  <si>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</si>
  <si>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</si>
  <si>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</si>
  <si>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</si>
  <si>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</si>
  <si>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</si>
  <si>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</si>
  <si>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</si>
  <si>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</si>
  <si>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</si>
  <si>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</si>
  <si>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</si>
  <si>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</si>
  <si>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</si>
  <si>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</si>
  <si>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</si>
  <si>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</si>
  <si>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</si>
  <si>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</si>
  <si>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</si>
  <si>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</si>
  <si>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</si>
  <si>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</si>
  <si>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</si>
  <si>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</si>
  <si>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</si>
  <si>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</si>
  <si>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</si>
  <si>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</si>
  <si>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</si>
  <si>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</si>
  <si>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</si>
  <si>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</si>
  <si>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</si>
  <si>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</si>
  <si>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</si>
  <si>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</si>
  <si>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</si>
  <si>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</si>
  <si>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</si>
  <si>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</si>
  <si>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</si>
  <si>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</si>
  <si>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</si>
  <si>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</si>
  <si>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</si>
  <si>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</si>
  <si>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</si>
  <si>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</si>
  <si>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</si>
  <si>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</si>
  <si>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</si>
  <si>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</si>
  <si>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</si>
  <si>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</si>
  <si>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</si>
  <si>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</si>
  <si>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</si>
  <si>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</si>
  <si>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</si>
  <si>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</si>
  <si>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</si>
  <si>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</si>
  <si>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</si>
  <si>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</si>
  <si>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</si>
  <si>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</si>
  <si>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</si>
  <si>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</si>
  <si>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</si>
  <si>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</si>
  <si>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</si>
  <si>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</si>
  <si>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</si>
  <si>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</si>
  <si>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</si>
  <si>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</si>
  <si>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</si>
  <si>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</si>
  <si>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</si>
  <si>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</si>
  <si>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</si>
  <si>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</si>
  <si>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</si>
  <si>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</si>
  <si>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</si>
  <si>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</si>
  <si>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</si>
  <si>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</si>
  <si>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</si>
  <si>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</si>
  <si>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</si>
  <si>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</si>
  <si>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</si>
  <si>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</si>
  <si>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</si>
  <si>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</si>
  <si>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</si>
  <si>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</si>
  <si>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</si>
  <si>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</si>
  <si>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</si>
  <si>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</si>
  <si>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</si>
  <si>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</si>
  <si>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</si>
  <si>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</si>
  <si>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</si>
  <si>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</si>
  <si>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</si>
  <si>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</si>
  <si>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</si>
  <si>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</si>
  <si>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</si>
  <si>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</si>
  <si>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</si>
  <si>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</si>
  <si>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</si>
  <si>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</si>
  <si>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</si>
  <si>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</si>
  <si>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</si>
  <si>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</si>
  <si>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</si>
  <si>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</si>
  <si>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</si>
  <si>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</si>
  <si>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</si>
  <si>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</si>
  <si>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</si>
  <si>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</si>
  <si>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</si>
  <si>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</si>
  <si>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</si>
  <si>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</si>
  <si>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</si>
  <si>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</si>
  <si>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</si>
  <si>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</si>
  <si>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</si>
  <si>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</si>
  <si>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</si>
  <si>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</si>
  <si>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</si>
  <si>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</si>
  <si>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</si>
  <si>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</si>
  <si>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</si>
  <si>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</si>
  <si>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</si>
  <si>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</si>
  <si>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</si>
  <si>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</si>
  <si>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</si>
  <si>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</si>
  <si>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</si>
  <si>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</si>
  <si>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</si>
  <si>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</si>
  <si>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</si>
  <si>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</si>
  <si>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</si>
  <si>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</si>
  <si>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</si>
  <si>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</si>
  <si>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</si>
  <si>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</si>
  <si>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</si>
  <si>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</si>
  <si>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</si>
  <si>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</si>
  <si>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</si>
  <si>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</si>
  <si>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</si>
  <si>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</si>
  <si>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</si>
  <si>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</si>
  <si>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</si>
  <si>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</si>
  <si>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</si>
  <si>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</si>
  <si>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</si>
  <si>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</si>
  <si>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</si>
  <si>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</si>
  <si>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</si>
  <si>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</si>
  <si>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</si>
  <si>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</si>
  <si>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</si>
  <si>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</si>
  <si>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</si>
  <si>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</si>
  <si>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</si>
  <si>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</si>
  <si>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</si>
  <si>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</si>
  <si>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</si>
  <si>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</si>
  <si>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</si>
  <si>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</si>
  <si>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</si>
  <si>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</si>
  <si>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</si>
  <si>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</si>
  <si>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</si>
  <si>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</si>
  <si>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</si>
  <si>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</si>
  <si>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</si>
  <si>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</si>
  <si>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</si>
  <si>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</si>
  <si>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</si>
  <si>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</si>
  <si>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</si>
  <si>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</si>
  <si>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</si>
  <si>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</si>
  <si>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</si>
  <si>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</si>
  <si>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</si>
  <si>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</si>
  <si>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</si>
  <si>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</si>
  <si>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</si>
  <si>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</si>
  <si>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</si>
  <si>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</si>
  <si>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</si>
  <si>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</si>
  <si>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</si>
  <si>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</si>
  <si>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</si>
  <si>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</si>
  <si>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</si>
  <si>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</si>
  <si>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</si>
  <si>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</si>
  <si>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</si>
  <si>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</si>
  <si>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</si>
  <si>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</si>
  <si>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</si>
  <si>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</si>
  <si>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</si>
  <si>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</si>
  <si>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</si>
  <si>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</si>
  <si>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</si>
  <si>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</si>
  <si>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</si>
  <si>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</si>
  <si>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</si>
  <si>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</si>
  <si>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</si>
  <si>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</si>
  <si>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</si>
  <si>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</si>
  <si>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</si>
  <si>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</si>
  <si>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</si>
  <si>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</si>
  <si>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</si>
  <si>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</si>
  <si>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</si>
  <si>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</si>
  <si>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</si>
  <si>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</si>
  <si>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</si>
  <si>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</si>
  <si>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</si>
  <si>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</si>
  <si>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</si>
  <si>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</si>
  <si>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</si>
  <si>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</si>
  <si>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</si>
  <si>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</si>
  <si>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</si>
  <si>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</si>
  <si>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</si>
  <si>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</si>
  <si>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</si>
  <si>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</si>
  <si>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</si>
  <si>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</si>
  <si>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</si>
  <si>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</si>
  <si>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</si>
  <si>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</si>
  <si>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</si>
  <si>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</si>
  <si>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</si>
  <si>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</si>
  <si>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</si>
  <si>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</si>
  <si>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</si>
  <si>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</si>
  <si>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</si>
  <si>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</si>
  <si>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</si>
  <si>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</si>
  <si>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</si>
  <si>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</si>
  <si>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</si>
  <si>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</si>
  <si>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</si>
  <si>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</si>
  <si>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</si>
  <si>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</si>
  <si>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</si>
  <si>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</si>
  <si>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</si>
  <si>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</si>
  <si>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</si>
  <si>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</si>
  <si>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</si>
  <si>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</si>
  <si>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</si>
  <si>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</si>
  <si>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</si>
  <si>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</si>
  <si>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</si>
  <si>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</si>
  <si>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</si>
  <si>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</si>
  <si>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</si>
  <si>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</si>
  <si>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</si>
  <si>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</si>
  <si>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</si>
  <si>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</si>
  <si>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</si>
  <si>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</si>
  <si>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</si>
  <si>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</si>
  <si>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</si>
  <si>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</si>
  <si>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</si>
  <si>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</si>
  <si>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</si>
  <si>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</si>
  <si>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</si>
  <si>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</si>
  <si>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</si>
  <si>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</si>
  <si>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</si>
  <si>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</si>
  <si>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</si>
  <si>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</si>
  <si>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</si>
  <si>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</si>
  <si>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</si>
  <si>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</si>
  <si>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</si>
  <si>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</si>
  <si>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</si>
  <si>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</si>
  <si>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</si>
  <si>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</si>
  <si>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</si>
  <si>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</si>
  <si>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</si>
  <si>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</si>
  <si>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</si>
  <si>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</si>
  <si>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</si>
  <si>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</si>
  <si>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</si>
  <si>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</si>
  <si>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</si>
  <si>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</si>
  <si>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</si>
  <si>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</si>
  <si>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</si>
  <si>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</si>
  <si>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</si>
  <si>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</si>
  <si>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</si>
  <si>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</si>
  <si>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</si>
  <si>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</si>
  <si>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</si>
  <si>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</si>
  <si>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</si>
  <si>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</si>
  <si>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</si>
  <si>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</si>
  <si>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</si>
  <si>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</si>
  <si>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</si>
  <si>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</si>
  <si>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</si>
  <si>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</si>
  <si>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</si>
  <si>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</si>
  <si>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</si>
  <si>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</si>
  <si>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</si>
  <si>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</si>
  <si>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</si>
  <si>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</si>
  <si>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</si>
  <si>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</si>
  <si>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</si>
  <si>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</si>
  <si>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</si>
  <si>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</si>
  <si>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</si>
  <si>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</si>
  <si>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</si>
  <si>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</si>
  <si>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</si>
  <si>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</si>
  <si>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</si>
  <si>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</si>
  <si>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</si>
  <si>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</si>
  <si>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</si>
  <si>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</si>
  <si>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</si>
  <si>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</si>
  <si>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</si>
  <si>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</si>
  <si>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</si>
  <si>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</si>
  <si>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</si>
  <si>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</si>
  <si>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</si>
  <si>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</si>
  <si>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</si>
  <si>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</si>
  <si>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</si>
  <si>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</si>
  <si>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</si>
  <si>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</si>
  <si>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</si>
  <si>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</si>
  <si>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</si>
  <si>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</si>
  <si>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</si>
  <si>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</si>
  <si>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</si>
  <si>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</si>
  <si>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</si>
  <si>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</si>
  <si>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</si>
  <si>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</si>
  <si>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</si>
  <si>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</si>
  <si>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</si>
  <si>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</si>
  <si>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</si>
  <si>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</si>
  <si>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</si>
  <si>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</si>
  <si>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</si>
  <si>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</si>
  <si>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</si>
  <si>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</si>
  <si>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</si>
  <si>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</si>
  <si>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</si>
  <si>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</si>
  <si>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</si>
  <si>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</si>
  <si>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</si>
  <si>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</si>
  <si>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</si>
  <si>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</si>
  <si>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</si>
  <si>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</si>
  <si>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</si>
  <si>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</si>
  <si>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</si>
  <si>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</si>
  <si>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</si>
  <si>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</si>
  <si>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</si>
  <si>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</si>
  <si>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</si>
  <si>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</si>
  <si>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</si>
  <si>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</si>
  <si>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</si>
  <si>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</si>
  <si>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</si>
  <si>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</si>
  <si>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</si>
  <si>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</si>
  <si>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</si>
  <si>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</si>
  <si>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</si>
  <si>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</si>
  <si>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</si>
  <si>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</si>
  <si>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</si>
  <si>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</si>
  <si>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</si>
  <si>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</si>
  <si>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</si>
  <si>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</si>
  <si>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</si>
  <si>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</si>
  <si>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</si>
  <si>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</si>
  <si>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</si>
  <si>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</si>
  <si>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</si>
  <si>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</si>
  <si>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</si>
  <si>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</si>
  <si>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</si>
  <si>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</si>
  <si>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</si>
  <si>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</si>
  <si>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</si>
  <si>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</si>
  <si>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</si>
  <si>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</si>
  <si>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</si>
  <si>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</si>
  <si>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</si>
  <si>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</si>
  <si>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</si>
  <si>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</si>
  <si>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</si>
  <si>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</si>
  <si>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</si>
  <si>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</si>
  <si>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</si>
  <si>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</si>
  <si>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</si>
  <si>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</si>
  <si>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</si>
  <si>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</si>
  <si>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</si>
  <si>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</si>
  <si>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</si>
  <si>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</si>
  <si>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</si>
  <si>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</si>
  <si>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</si>
  <si>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</si>
  <si>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</si>
  <si>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</si>
  <si>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</si>
  <si>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</si>
  <si>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</si>
  <si>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</si>
  <si>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</si>
  <si>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</si>
  <si>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</si>
  <si>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</si>
  <si>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</si>
  <si>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</si>
  <si>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</si>
  <si>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</si>
  <si>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</si>
  <si>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</si>
  <si>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</si>
  <si>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</si>
  <si>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</si>
  <si>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</si>
  <si>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</si>
  <si>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</si>
  <si>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</si>
  <si>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</si>
  <si>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</si>
  <si>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</si>
  <si>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</si>
  <si>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</si>
  <si>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</si>
  <si>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</si>
  <si>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</si>
  <si>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</si>
  <si>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</si>
  <si>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</si>
  <si>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</si>
  <si>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</si>
  <si>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</si>
  <si>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</si>
  <si>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</si>
  <si>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</si>
  <si>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</si>
  <si>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</si>
  <si>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</si>
  <si>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</si>
  <si>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</si>
  <si>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</si>
  <si>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</si>
  <si>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</si>
  <si>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</si>
  <si>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</si>
  <si>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</si>
  <si>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</si>
  <si>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</si>
  <si>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</si>
  <si>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</si>
  <si>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</si>
  <si>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</si>
  <si>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</si>
  <si>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</si>
  <si>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</si>
  <si>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</si>
  <si>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</si>
  <si>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</si>
  <si>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</si>
  <si>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</si>
  <si>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</si>
  <si>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</si>
  <si>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</si>
  <si>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</si>
  <si>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</si>
  <si>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</si>
  <si>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</si>
  <si>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</si>
  <si>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</si>
  <si>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</si>
  <si>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</si>
  <si>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</si>
  <si>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</si>
  <si>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</si>
  <si>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</si>
  <si>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</si>
  <si>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</si>
  <si>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</si>
  <si>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</si>
  <si>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</si>
  <si>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</si>
  <si>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</si>
  <si>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</si>
  <si>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</si>
  <si>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</si>
  <si>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</si>
  <si>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</si>
  <si>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</si>
  <si>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</si>
  <si>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</si>
  <si>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</si>
  <si>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</si>
  <si>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</si>
  <si>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</si>
  <si>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</si>
  <si>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</si>
  <si>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</si>
  <si>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</si>
  <si>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</si>
  <si>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</si>
  <si>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</si>
  <si>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</si>
  <si>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</si>
  <si>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</si>
  <si>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</si>
  <si>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</si>
  <si>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</si>
  <si>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</si>
  <si>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</si>
  <si>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</si>
  <si>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</si>
  <si>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</si>
  <si>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</si>
  <si>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</si>
  <si>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</si>
  <si>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</si>
  <si>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</si>
  <si>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</si>
  <si>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</si>
  <si>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</si>
  <si>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</si>
  <si>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</si>
  <si>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</si>
  <si>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</si>
  <si>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</si>
  <si>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</si>
  <si>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</si>
  <si>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</si>
  <si>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</si>
  <si>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</si>
  <si>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</si>
  <si>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</si>
  <si>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</si>
  <si>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</si>
  <si>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</si>
  <si>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</si>
  <si>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</si>
  <si>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</si>
  <si>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</si>
  <si>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</si>
  <si>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</si>
  <si>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</si>
  <si>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</si>
  <si>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</si>
  <si>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</si>
  <si>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</si>
  <si>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</si>
  <si>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</si>
  <si>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</si>
  <si>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</si>
  <si>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</si>
  <si>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</si>
  <si>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</si>
  <si>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</si>
  <si>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</si>
  <si>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</si>
  <si>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</si>
  <si>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</si>
  <si>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</si>
  <si>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</si>
  <si>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</si>
  <si>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</si>
  <si>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</si>
  <si>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</si>
  <si>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</si>
  <si>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</si>
  <si>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</si>
  <si>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</si>
  <si>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</si>
  <si>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</si>
  <si>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</si>
  <si>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</si>
  <si>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</si>
  <si>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</si>
  <si>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</si>
  <si>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</si>
  <si>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</si>
  <si>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</si>
  <si>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</si>
  <si>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</si>
  <si>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</si>
  <si>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</si>
  <si>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</si>
  <si>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</si>
  <si>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</si>
  <si>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</si>
  <si>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</si>
  <si>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</si>
  <si>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</si>
  <si>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</si>
  <si>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</si>
  <si>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</si>
  <si>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</si>
  <si>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</si>
  <si>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</si>
  <si>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</si>
  <si>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</si>
  <si>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</si>
  <si>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</si>
  <si>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</si>
  <si>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</si>
  <si>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</si>
  <si>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</si>
  <si>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</si>
  <si>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</si>
  <si>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</si>
  <si>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</si>
  <si>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</si>
  <si>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</si>
  <si>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</si>
  <si>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</si>
  <si>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</si>
  <si>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</si>
  <si>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</si>
  <si>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</si>
  <si>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</si>
  <si>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</si>
  <si>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</si>
  <si>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</si>
  <si>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</si>
  <si>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</si>
  <si>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</si>
  <si>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</si>
  <si>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</si>
  <si>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</si>
  <si>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</si>
  <si>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</si>
  <si>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</si>
  <si>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</si>
  <si>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</si>
  <si>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</si>
  <si>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</si>
  <si>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</si>
  <si>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</si>
  <si>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</si>
  <si>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</si>
  <si>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</si>
  <si>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</si>
  <si>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</si>
  <si>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</si>
  <si>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</si>
  <si>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</si>
  <si>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</si>
  <si>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</si>
  <si>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</si>
  <si>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</si>
  <si>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</si>
  <si>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</si>
  <si>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</si>
  <si>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</si>
  <si>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</si>
  <si>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</si>
  <si>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</si>
  <si>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</si>
  <si>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</si>
  <si>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</si>
  <si>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</si>
  <si>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</si>
  <si>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</si>
  <si>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</si>
  <si>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</si>
  <si>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</si>
  <si>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</si>
  <si>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</si>
  <si>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</si>
  <si>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</si>
  <si>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</si>
  <si>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</si>
  <si>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</si>
  <si>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</si>
  <si>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</si>
  <si>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</si>
  <si>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</si>
  <si>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</si>
  <si>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</si>
  <si>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</si>
  <si>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</si>
  <si>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</si>
  <si>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</si>
  <si>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</si>
  <si>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</si>
  <si>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</si>
  <si>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</si>
  <si>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</si>
  <si>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</si>
  <si>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</si>
  <si>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</si>
  <si>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</si>
  <si>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</si>
  <si>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</si>
  <si>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</si>
  <si>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</si>
  <si>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</si>
  <si>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</si>
  <si>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</si>
  <si>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</si>
  <si>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</si>
  <si>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</si>
  <si>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</si>
  <si>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</si>
  <si>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</si>
  <si>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</si>
  <si>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</si>
  <si>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</si>
  <si>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</si>
  <si>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</si>
  <si>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</si>
  <si>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</si>
  <si>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</si>
  <si>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</si>
  <si>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</si>
  <si>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</si>
  <si>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</si>
  <si>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</si>
  <si>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</si>
  <si>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</si>
  <si>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</si>
  <si>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</si>
  <si>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</si>
  <si>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</si>
  <si>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</si>
  <si>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</si>
  <si>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</si>
  <si>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</si>
  <si>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</si>
  <si>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</si>
  <si>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</si>
  <si>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</si>
  <si>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</si>
  <si>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</si>
  <si>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</si>
  <si>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</si>
  <si>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</si>
  <si>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</si>
  <si>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</si>
  <si>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</si>
  <si>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</si>
  <si>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</si>
  <si>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</si>
  <si>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</si>
  <si>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</si>
  <si>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</si>
  <si>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</si>
  <si>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</si>
  <si>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</si>
  <si>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</si>
  <si>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</si>
  <si>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</si>
  <si>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</si>
  <si>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</si>
  <si>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</si>
  <si>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</si>
  <si>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</si>
  <si>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</si>
  <si>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</si>
  <si>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</si>
  <si>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</si>
  <si>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</si>
  <si>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</si>
  <si>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</si>
  <si>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</si>
  <si>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</si>
  <si>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</si>
  <si>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</si>
  <si>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</si>
  <si>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</si>
  <si>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</si>
  <si>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</si>
  <si>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</si>
  <si>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</si>
  <si>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</si>
  <si>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</si>
  <si>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</si>
  <si>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</si>
  <si>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</si>
  <si>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</si>
  <si>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</si>
  <si>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</si>
  <si>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</si>
  <si>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</si>
  <si>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</si>
  <si>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</si>
  <si>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</si>
  <si>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</si>
  <si>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</si>
  <si>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</si>
  <si>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</si>
  <si>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</si>
  <si>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</si>
  <si>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</si>
  <si>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</si>
  <si>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</si>
  <si>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</si>
  <si>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</si>
  <si>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</si>
  <si>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</si>
  <si>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</si>
  <si>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</si>
  <si>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</si>
  <si>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</si>
  <si>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</si>
  <si>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</si>
  <si>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</si>
  <si>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</si>
  <si>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</si>
  <si>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</si>
  <si>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</si>
  <si>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</si>
  <si>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</si>
  <si>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</si>
  <si>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</si>
  <si>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</si>
  <si>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</si>
  <si>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</si>
  <si>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</si>
  <si>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</si>
  <si>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</si>
  <si>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</si>
  <si>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</si>
  <si>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</si>
  <si>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</si>
  <si>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</si>
  <si>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</si>
  <si>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</si>
  <si>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</si>
  <si>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</si>
  <si>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</si>
  <si>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</si>
  <si>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</si>
  <si>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</si>
  <si>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</si>
  <si>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</si>
  <si>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</si>
  <si>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</si>
  <si>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</si>
  <si>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</si>
  <si>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</si>
  <si>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</si>
  <si>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</si>
  <si>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</si>
  <si>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</si>
  <si>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</si>
  <si>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</si>
  <si>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</si>
  <si>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</si>
  <si>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</si>
  <si>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</si>
  <si>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</si>
  <si>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</si>
  <si>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</si>
  <si>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</si>
  <si>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</si>
  <si>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</si>
  <si>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</si>
  <si>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</si>
  <si>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</si>
  <si>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</si>
  <si>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</si>
  <si>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</si>
  <si>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</si>
  <si>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</si>
  <si>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</si>
  <si>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</si>
  <si>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</si>
  <si>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</si>
  <si>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</si>
  <si>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</si>
  <si>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</si>
  <si>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</si>
  <si>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</si>
  <si>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</si>
  <si>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</si>
  <si>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</si>
  <si>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</si>
  <si>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</si>
  <si>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</si>
  <si>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</si>
  <si>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</si>
  <si>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</si>
  <si>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</si>
  <si>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</si>
  <si>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</si>
  <si>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</si>
  <si>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</si>
  <si>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</si>
  <si>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</si>
  <si>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</si>
  <si>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</si>
  <si>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</si>
  <si>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</si>
  <si>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</si>
  <si>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</si>
  <si>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</si>
  <si>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</si>
  <si>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</si>
  <si>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</si>
  <si>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</si>
  <si>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</si>
  <si>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</si>
  <si>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</si>
  <si>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</si>
  <si>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</si>
  <si>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</si>
  <si>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</si>
  <si>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</si>
  <si>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</si>
  <si>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</si>
  <si>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</si>
  <si>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</si>
  <si>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</si>
  <si>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</si>
  <si>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</si>
  <si>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</si>
  <si>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</si>
  <si>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</si>
  <si>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</si>
  <si>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</si>
  <si>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</si>
  <si>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</si>
  <si>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</si>
  <si>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</si>
  <si>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</si>
  <si>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</si>
  <si>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</si>
  <si>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</si>
  <si>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</si>
  <si>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</si>
  <si>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</si>
  <si>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</si>
  <si>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</si>
  <si>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</si>
  <si>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</si>
  <si>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</si>
  <si>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</si>
  <si>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</si>
  <si>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</si>
  <si>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</si>
  <si>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</si>
  <si>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</si>
  <si>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</si>
  <si>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</si>
  <si>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</si>
  <si>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</si>
  <si>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</si>
  <si>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</si>
  <si>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</si>
  <si>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</si>
  <si>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</si>
  <si>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</si>
  <si>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</si>
  <si>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</si>
  <si>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</si>
  <si>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</si>
  <si>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</si>
  <si>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</si>
  <si>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</si>
  <si>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</si>
  <si>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</si>
  <si>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</si>
  <si>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</si>
  <si>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</si>
  <si>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</si>
  <si>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</si>
  <si>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</si>
  <si>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</si>
  <si>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</si>
  <si>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</si>
  <si>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</si>
  <si>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</si>
  <si>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</si>
  <si>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</si>
  <si>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</si>
  <si>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</si>
  <si>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</si>
  <si>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</si>
  <si>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</si>
  <si>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</si>
  <si>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</si>
  <si>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</si>
  <si>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</si>
  <si>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</si>
  <si>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</si>
  <si>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</si>
  <si>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</si>
  <si>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</si>
  <si>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</si>
  <si>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</si>
  <si>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</si>
  <si>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</si>
  <si>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</si>
  <si>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</si>
  <si>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</si>
  <si>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</si>
  <si>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</si>
  <si>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</si>
  <si>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</si>
  <si>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</si>
  <si>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</si>
  <si>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</si>
  <si>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</si>
  <si>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</si>
  <si>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</si>
  <si>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</si>
  <si>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</si>
  <si>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</si>
  <si>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</si>
  <si>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</si>
  <si>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</si>
  <si>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</si>
  <si>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</si>
  <si>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</si>
  <si>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</si>
  <si>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</si>
  <si>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</si>
  <si>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</si>
  <si>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</si>
  <si>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</si>
  <si>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</si>
  <si>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</si>
  <si>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</si>
  <si>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</si>
  <si>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</si>
  <si>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</si>
  <si>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</si>
  <si>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</si>
  <si>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</si>
  <si>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</si>
  <si>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</si>
  <si>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</si>
  <si>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</si>
  <si>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</si>
  <si>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</si>
  <si>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</si>
  <si>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</si>
  <si>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</si>
  <si>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</si>
  <si>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</si>
  <si>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</si>
  <si>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</si>
  <si>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</si>
  <si>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</si>
  <si>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</si>
  <si>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</si>
  <si>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</si>
  <si>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</si>
  <si>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</si>
  <si>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</si>
  <si>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</si>
  <si>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</si>
  <si>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</si>
  <si>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</si>
  <si>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</si>
  <si>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</si>
  <si>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</si>
  <si>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</si>
  <si>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</si>
  <si>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</si>
  <si>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</si>
  <si>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</si>
  <si>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</si>
  <si>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</si>
  <si>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</si>
  <si>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</si>
  <si>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</si>
  <si>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</si>
  <si>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</si>
  <si>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</si>
  <si>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</si>
  <si>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</si>
  <si>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</si>
  <si>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</si>
  <si>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</si>
  <si>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</si>
  <si>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</si>
  <si>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</si>
  <si>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</si>
  <si>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</si>
  <si>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</si>
  <si>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</si>
  <si>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</si>
  <si>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</si>
  <si>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</si>
  <si>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</si>
  <si>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</si>
  <si>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</si>
  <si>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</si>
  <si>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</si>
  <si>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</si>
  <si>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</si>
  <si>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</si>
  <si>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</si>
  <si>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</si>
  <si>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</si>
  <si>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</si>
  <si>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</si>
  <si>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</si>
  <si>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</si>
  <si>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</si>
  <si>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</si>
  <si>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</si>
  <si>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</si>
  <si>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</si>
  <si>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</si>
  <si>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</si>
  <si>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</si>
  <si>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</si>
  <si>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</si>
  <si>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</si>
  <si>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</si>
  <si>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</si>
  <si>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</si>
  <si>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</si>
  <si>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</si>
  <si>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</si>
  <si>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</si>
  <si>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</si>
  <si>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</si>
  <si>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</si>
  <si>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</si>
  <si>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</si>
  <si>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</si>
  <si>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</si>
  <si>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</si>
  <si>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</si>
  <si>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</si>
  <si>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</si>
  <si>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</si>
  <si>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</si>
  <si>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</si>
  <si>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</si>
  <si>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</si>
  <si>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</si>
  <si>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</si>
  <si>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</si>
  <si>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</si>
  <si>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</si>
  <si>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</si>
  <si>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</si>
  <si>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</si>
  <si>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</si>
  <si>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</si>
  <si>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</si>
  <si>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</si>
  <si>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</si>
  <si>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</si>
  <si>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</si>
  <si>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</si>
  <si>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</si>
  <si>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</si>
  <si>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</si>
  <si>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</si>
  <si>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</si>
  <si>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</si>
  <si>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</si>
  <si>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</si>
  <si>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</si>
  <si>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</si>
  <si>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</si>
  <si>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</si>
  <si>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</si>
  <si>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</si>
  <si>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</si>
  <si>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</si>
  <si>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</si>
  <si>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</si>
  <si>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</si>
  <si>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</si>
  <si>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</si>
  <si>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</si>
  <si>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</si>
  <si>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</si>
  <si>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</si>
  <si>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</si>
  <si>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</si>
  <si>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</si>
  <si>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</si>
  <si>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</si>
  <si>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</si>
  <si>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</si>
  <si>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</si>
  <si>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</si>
  <si>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</si>
  <si>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</si>
  <si>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</si>
  <si>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</si>
  <si>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</si>
  <si>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</si>
  <si>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</si>
  <si>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</si>
  <si>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</si>
  <si>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</si>
  <si>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</si>
  <si>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</si>
  <si>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</si>
  <si>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</si>
  <si>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</si>
  <si>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</si>
  <si>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</si>
  <si>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</si>
  <si>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</si>
  <si>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</si>
  <si>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</si>
  <si>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</si>
  <si>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</si>
  <si>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</si>
  <si>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</si>
  <si>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</si>
  <si>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</si>
  <si>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</si>
  <si>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</si>
  <si>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</si>
  <si>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</si>
  <si>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</si>
  <si>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</si>
  <si>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</si>
  <si>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</si>
  <si>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</si>
  <si>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</si>
  <si>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</si>
  <si>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</si>
  <si>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</si>
  <si>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</si>
  <si>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</si>
  <si>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</si>
  <si>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</si>
  <si>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</si>
  <si>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</si>
  <si>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</si>
  <si>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</si>
  <si>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</si>
  <si>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</si>
  <si>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</si>
  <si>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</si>
  <si>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</si>
  <si>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</si>
  <si>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</si>
  <si>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</si>
  <si>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</si>
  <si>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</si>
  <si>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</si>
  <si>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</si>
  <si>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</si>
  <si>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</si>
  <si>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</si>
  <si>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</si>
  <si>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</si>
  <si>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</si>
  <si>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</si>
  <si>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</si>
  <si>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</si>
  <si>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</si>
  <si>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</si>
  <si>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</si>
  <si>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</si>
  <si>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</si>
  <si>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</si>
  <si>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</si>
  <si>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</si>
  <si>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</si>
  <si>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</si>
  <si>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</si>
  <si>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</si>
  <si>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</si>
  <si>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</si>
  <si>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</si>
  <si>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</si>
  <si>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</si>
  <si>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</si>
  <si>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</si>
  <si>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</si>
  <si>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</si>
  <si>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</si>
  <si>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</si>
  <si>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</si>
  <si>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</si>
  <si>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</si>
  <si>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</si>
  <si>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</si>
  <si>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</si>
  <si>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</si>
  <si>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</si>
  <si>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</si>
  <si>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</si>
  <si>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</si>
  <si>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</si>
  <si>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</si>
  <si>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</si>
  <si>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</si>
  <si>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</si>
  <si>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</si>
  <si>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</si>
  <si>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</si>
  <si>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</si>
  <si>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</si>
  <si>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</si>
  <si>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</si>
  <si>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</si>
  <si>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</si>
  <si>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</si>
  <si>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</si>
  <si>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</si>
  <si>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</si>
  <si>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</si>
  <si>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</si>
  <si>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</si>
  <si>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</si>
  <si>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</si>
  <si>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</si>
  <si>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</si>
  <si>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</si>
  <si>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</si>
  <si>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</si>
  <si>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</si>
  <si>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</si>
  <si>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</si>
  <si>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</si>
  <si>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</si>
  <si>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</si>
  <si>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</si>
  <si>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</si>
  <si>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</si>
  <si>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</si>
  <si>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</si>
  <si>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</si>
  <si>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</si>
  <si>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</si>
  <si>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</si>
  <si>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</si>
  <si>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</si>
  <si>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</si>
  <si>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</si>
  <si>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</si>
  <si>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</si>
  <si>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</si>
  <si>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</si>
  <si>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</si>
  <si>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</si>
  <si>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</si>
  <si>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</si>
  <si>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</si>
  <si>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</si>
  <si>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</si>
  <si>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</si>
  <si>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</si>
  <si>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</si>
  <si>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</si>
  <si>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</si>
  <si>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</si>
  <si>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</si>
  <si>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</si>
  <si>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</si>
  <si>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</si>
  <si>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</si>
  <si>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</si>
  <si>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</si>
  <si>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</si>
  <si>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</si>
  <si>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</si>
  <si>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</si>
  <si>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</si>
  <si>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</si>
  <si>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</si>
  <si>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</si>
  <si>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</si>
  <si>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</si>
  <si>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</si>
  <si>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</si>
  <si>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</si>
  <si>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</si>
  <si>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</si>
  <si>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</si>
  <si>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</si>
  <si>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</si>
  <si>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</si>
  <si>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</si>
  <si>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</si>
  <si>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</si>
  <si>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</si>
  <si>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</si>
  <si>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</si>
  <si>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</si>
  <si>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</si>
  <si>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</si>
  <si>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</si>
  <si>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</si>
  <si>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</si>
  <si>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</si>
  <si>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</si>
  <si>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</si>
  <si>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</si>
  <si>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</si>
  <si>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</si>
  <si>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</si>
  <si>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</si>
  <si>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</si>
  <si>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</si>
  <si>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</si>
  <si>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</si>
  <si>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</si>
  <si>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</si>
  <si>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</si>
  <si>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</si>
  <si>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</si>
  <si>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</si>
  <si>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</si>
  <si>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</si>
  <si>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</si>
  <si>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</si>
  <si>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</si>
  <si>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</si>
  <si>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</si>
  <si>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</si>
  <si>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</si>
  <si>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</si>
  <si>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</si>
  <si>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</si>
  <si>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</si>
  <si>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</si>
  <si>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</si>
  <si>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</si>
  <si>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</si>
  <si>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</si>
  <si>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</si>
  <si>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</si>
  <si>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</si>
  <si>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</si>
  <si>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</si>
  <si>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</si>
  <si>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</si>
  <si>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</si>
  <si>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</si>
  <si>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</si>
  <si>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</si>
  <si>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</si>
  <si>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</si>
  <si>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</si>
  <si>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</si>
  <si>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</si>
  <si>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</si>
  <si>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</si>
  <si>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</si>
  <si>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</si>
  <si>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</si>
  <si>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</si>
  <si>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</si>
  <si>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</si>
  <si>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</si>
  <si>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</si>
  <si>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</si>
  <si>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</si>
  <si>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</si>
  <si>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</si>
  <si>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</si>
  <si>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</si>
  <si>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</si>
  <si>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</si>
  <si>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</si>
  <si>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</si>
  <si>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</si>
  <si>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</si>
  <si>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</si>
  <si>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</si>
  <si>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</si>
  <si>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</si>
  <si>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</si>
  <si>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</si>
  <si>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</si>
  <si>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</si>
  <si>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</si>
  <si>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</si>
  <si>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</si>
  <si>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</si>
  <si>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</si>
  <si>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</si>
  <si>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</si>
  <si>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</si>
  <si>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</si>
  <si>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</si>
  <si>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</si>
  <si>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</si>
  <si>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</si>
  <si>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</si>
  <si>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</si>
  <si>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</si>
  <si>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</si>
  <si>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</si>
  <si>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</si>
  <si>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</si>
  <si>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</si>
  <si>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</si>
  <si>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</si>
  <si>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</si>
  <si>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</si>
  <si>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</si>
  <si>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</si>
  <si>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</si>
  <si>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</si>
  <si>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</si>
  <si>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</si>
  <si>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</si>
  <si>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</si>
  <si>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</si>
  <si>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</si>
  <si>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</si>
  <si>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</si>
  <si>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</si>
  <si>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</si>
  <si>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</si>
  <si>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</si>
  <si>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</si>
  <si>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</si>
  <si>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</si>
  <si>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</si>
  <si>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</si>
  <si>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</si>
  <si>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</si>
  <si>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</si>
  <si>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</si>
  <si>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</si>
  <si>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</si>
  <si>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</si>
  <si>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</si>
  <si>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</si>
  <si>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</si>
  <si>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</si>
  <si>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</si>
  <si>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</si>
  <si>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</si>
  <si>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</si>
  <si>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</si>
  <si>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</si>
  <si>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</si>
  <si>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</si>
  <si>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</si>
  <si>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</si>
  <si>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</si>
  <si>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</si>
  <si>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</si>
  <si>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</si>
  <si>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</si>
  <si>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</si>
  <si>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</si>
  <si>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</si>
  <si>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</si>
  <si>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</si>
  <si>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</si>
  <si>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</si>
  <si>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</si>
  <si>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</si>
  <si>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</si>
  <si>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</si>
  <si>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</si>
  <si>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</si>
  <si>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</si>
  <si>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</si>
  <si>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</si>
  <si>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</si>
  <si>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</si>
  <si>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</si>
  <si>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</si>
  <si>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</si>
  <si>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</si>
  <si>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</si>
  <si>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</si>
  <si>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</si>
  <si>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</si>
  <si>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</si>
  <si>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</si>
  <si>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</si>
  <si>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</si>
  <si>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</si>
  <si>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</si>
  <si>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</si>
  <si>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</si>
  <si>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</si>
  <si>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</si>
  <si>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</si>
  <si>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</si>
  <si>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</si>
  <si>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</si>
  <si>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</si>
  <si>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</si>
  <si>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</si>
  <si>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</si>
  <si>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</si>
  <si>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</si>
  <si>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</si>
  <si>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</si>
  <si>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</si>
  <si>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</si>
  <si>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</si>
  <si>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</si>
  <si>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</si>
  <si>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</si>
  <si>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</si>
  <si>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</si>
  <si>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</si>
  <si>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</si>
  <si>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</si>
  <si>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</si>
  <si>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</si>
  <si>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</si>
  <si>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</si>
  <si>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</si>
  <si>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</si>
  <si>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</si>
  <si>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</si>
  <si>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</si>
  <si>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</si>
  <si>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</si>
  <si>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</si>
  <si>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</si>
  <si>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</si>
  <si>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</si>
  <si>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</si>
  <si>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</si>
  <si>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</si>
  <si>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</si>
  <si>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</si>
  <si>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</si>
  <si>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</si>
  <si>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</si>
  <si>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</si>
  <si>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</si>
  <si>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</si>
  <si>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</si>
  <si>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</si>
  <si>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</si>
  <si>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</si>
  <si>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</si>
  <si>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</si>
  <si>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</si>
  <si>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</si>
  <si>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</si>
  <si>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</si>
  <si>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</si>
  <si>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</si>
  <si>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</si>
  <si>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</si>
  <si>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</si>
  <si>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</si>
  <si>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</si>
  <si>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</si>
  <si>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</si>
  <si>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</si>
  <si>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</si>
  <si>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</si>
  <si>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</si>
  <si>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</si>
  <si>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</si>
  <si>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</si>
  <si>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</si>
  <si>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</si>
  <si>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</si>
  <si>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</si>
  <si>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</si>
  <si>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</si>
  <si>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</si>
  <si>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</si>
  <si>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</si>
  <si>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</si>
  <si>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</si>
  <si>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</si>
  <si>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</si>
  <si>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</si>
  <si>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</si>
  <si>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</si>
  <si>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</si>
  <si>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</si>
  <si>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</si>
  <si>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</si>
  <si>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</si>
  <si>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</si>
  <si>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</si>
  <si>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</si>
  <si>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</si>
  <si>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</si>
  <si>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</si>
  <si>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</si>
  <si>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</si>
  <si>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</si>
  <si>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</si>
  <si>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</si>
  <si>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</si>
  <si>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</si>
  <si>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</si>
  <si>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</si>
  <si>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</si>
  <si>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</si>
  <si>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</si>
  <si>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</si>
  <si>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</si>
  <si>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</si>
  <si>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</si>
  <si>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</si>
  <si>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</si>
  <si>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</si>
  <si>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</si>
  <si>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</si>
  <si>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</si>
  <si>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</si>
  <si>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</si>
  <si>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</si>
  <si>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</si>
  <si>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</si>
  <si>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</si>
  <si>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</si>
  <si>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</si>
  <si>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</si>
  <si>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</si>
  <si>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</si>
  <si>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</si>
  <si>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</si>
  <si>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</si>
  <si>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</si>
  <si>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</si>
  <si>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</si>
  <si>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</si>
  <si>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</si>
  <si>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</si>
  <si>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</si>
  <si>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</si>
  <si>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</si>
  <si>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</si>
  <si>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</si>
  <si>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</si>
  <si>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</si>
  <si>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</si>
  <si>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</si>
  <si>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</si>
  <si>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</si>
  <si>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</si>
  <si>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</si>
  <si>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</si>
  <si>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</si>
  <si>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</si>
  <si>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</si>
  <si>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</si>
  <si>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</si>
  <si>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</si>
  <si>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</si>
  <si>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</si>
  <si>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</si>
  <si>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</si>
  <si>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</si>
  <si>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</si>
  <si>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</si>
  <si>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</si>
  <si>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</si>
  <si>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</si>
  <si>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</si>
  <si>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</si>
  <si>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</si>
  <si>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</si>
  <si>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</si>
  <si>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</si>
  <si>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</si>
  <si>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</si>
  <si>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</si>
  <si>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</si>
  <si>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</si>
  <si>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</si>
  <si>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</si>
  <si>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</si>
  <si>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</si>
  <si>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</si>
  <si>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</si>
  <si>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</si>
  <si>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</si>
  <si>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</si>
  <si>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</si>
  <si>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</si>
  <si>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</si>
  <si>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</si>
  <si>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</si>
  <si>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</si>
  <si>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</si>
  <si>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</si>
  <si>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</si>
  <si>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</si>
  <si>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</si>
  <si>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</si>
  <si>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</si>
  <si>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</si>
  <si>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</si>
  <si>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</si>
  <si>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</si>
  <si>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</si>
  <si>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</si>
  <si>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</si>
  <si>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</si>
  <si>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</si>
  <si>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</si>
  <si>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</si>
  <si>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</si>
  <si>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</si>
  <si>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</si>
  <si>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</si>
  <si>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</si>
  <si>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</si>
  <si>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</si>
  <si>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</si>
  <si>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</si>
  <si>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</si>
  <si>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</si>
  <si>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</si>
  <si>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</si>
  <si>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</si>
  <si>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</si>
  <si>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</si>
  <si>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</si>
  <si>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</si>
  <si>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</si>
  <si>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</si>
  <si>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</si>
  <si>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</si>
  <si>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</si>
  <si>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</si>
  <si>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</si>
  <si>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</si>
  <si>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</si>
  <si>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</si>
  <si>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</si>
  <si>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</si>
  <si>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</si>
  <si>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</si>
  <si>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</si>
  <si>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</si>
  <si>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</si>
  <si>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</si>
  <si>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</si>
  <si>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</si>
  <si>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</si>
  <si>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</si>
  <si>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</si>
  <si>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</si>
  <si>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</si>
  <si>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</si>
  <si>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</si>
  <si>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</si>
  <si>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</si>
  <si>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</si>
  <si>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</si>
  <si>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</si>
  <si>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</si>
  <si>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</si>
  <si>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</si>
  <si>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</si>
  <si>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</si>
  <si>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</si>
  <si>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</si>
  <si>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</si>
  <si>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</si>
  <si>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</si>
  <si>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</si>
  <si>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</si>
  <si>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</si>
  <si>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</si>
  <si>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</si>
  <si>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</si>
  <si>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</si>
  <si>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</si>
  <si>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</si>
  <si>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</si>
  <si>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</si>
  <si>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</si>
  <si>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</si>
  <si>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</si>
  <si>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</si>
  <si>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</si>
  <si>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</si>
  <si>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</si>
  <si>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</si>
  <si>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</si>
  <si>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</si>
  <si>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</si>
  <si>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</si>
  <si>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</si>
  <si>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</si>
  <si>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</si>
  <si>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</si>
  <si>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</si>
  <si>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</si>
  <si>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</si>
  <si>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</si>
  <si>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</si>
  <si>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</si>
  <si>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</si>
  <si>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</si>
  <si>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</si>
  <si>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</si>
  <si>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</si>
  <si>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</si>
  <si>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</si>
  <si>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</si>
  <si>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</si>
  <si>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</si>
  <si>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</si>
  <si>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</si>
  <si>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</si>
  <si>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</si>
  <si>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</si>
  <si>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</si>
  <si>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</si>
  <si>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</si>
  <si>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</si>
  <si>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</si>
  <si>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</si>
  <si>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</si>
  <si>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</si>
  <si>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</si>
  <si>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</si>
  <si>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</si>
  <si>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</si>
  <si>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</si>
  <si>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</si>
  <si>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</si>
  <si>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</si>
  <si>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</si>
  <si>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</si>
  <si>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</si>
  <si>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</si>
  <si>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</si>
  <si>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</si>
  <si>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</si>
  <si>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</si>
  <si>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</si>
  <si>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</si>
  <si>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</si>
  <si>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</si>
  <si>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</si>
  <si>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</si>
  <si>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</si>
  <si>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</si>
  <si>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</si>
  <si>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</si>
  <si>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</si>
  <si>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</si>
  <si>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</si>
  <si>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</si>
  <si>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</si>
  <si>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</si>
  <si>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</si>
  <si>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</si>
  <si>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</si>
  <si>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</si>
  <si>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</si>
  <si>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</si>
  <si>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</si>
  <si>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</si>
  <si>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</si>
  <si>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</si>
  <si>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</si>
  <si>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</si>
  <si>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</si>
  <si>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</si>
  <si>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</si>
  <si>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</si>
  <si>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</si>
  <si>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</si>
  <si>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</si>
  <si>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</si>
  <si>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</si>
  <si>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</si>
  <si>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</si>
  <si>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</si>
  <si>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</si>
  <si>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</si>
  <si>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</si>
  <si>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</si>
  <si>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</si>
  <si>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</si>
  <si>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</si>
  <si>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</si>
  <si>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</si>
  <si>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</si>
  <si>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</si>
  <si>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</si>
  <si>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</si>
  <si>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</si>
  <si>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</si>
  <si>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</si>
  <si>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</si>
  <si>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</si>
  <si>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</si>
  <si>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</si>
  <si>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</si>
  <si>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</si>
  <si>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</si>
  <si>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</si>
  <si>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</si>
  <si>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</si>
  <si>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</si>
  <si>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</si>
  <si>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</si>
  <si>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</si>
  <si>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</si>
  <si>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</si>
  <si>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</si>
  <si>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</si>
  <si>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</si>
  <si>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</si>
  <si>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</si>
  <si>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</si>
  <si>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</si>
  <si>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</si>
  <si>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</si>
  <si>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</si>
  <si>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</si>
  <si>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</si>
  <si>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</si>
  <si>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</si>
  <si>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</si>
  <si>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</si>
  <si>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</si>
  <si>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</si>
  <si>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</si>
  <si>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</si>
  <si>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</si>
  <si>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</si>
  <si>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</si>
  <si>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</si>
  <si>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</si>
  <si>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</si>
  <si>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</si>
  <si>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</si>
  <si>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</si>
  <si>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</si>
  <si>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</si>
  <si>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</si>
  <si>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</si>
  <si>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</si>
  <si>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</si>
  <si>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</si>
  <si>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</si>
  <si>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</si>
  <si>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</si>
  <si>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</si>
  <si>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</si>
  <si>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</si>
  <si>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</si>
  <si>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</si>
  <si>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</si>
  <si>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</si>
  <si>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</si>
  <si>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</si>
  <si>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</si>
  <si>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</si>
  <si>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</si>
  <si>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</si>
  <si>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</si>
  <si>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</si>
  <si>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</si>
  <si>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</si>
  <si>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</si>
  <si>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</si>
  <si>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</si>
  <si>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</si>
  <si>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</si>
  <si>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</si>
  <si>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</si>
  <si>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</si>
  <si>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</si>
  <si>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</si>
  <si>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</si>
  <si>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</si>
  <si>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</si>
  <si>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</si>
  <si>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</si>
  <si>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</si>
  <si>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</si>
  <si>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</si>
  <si>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</si>
  <si>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</si>
  <si>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</si>
  <si>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</si>
  <si>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</si>
  <si>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</si>
  <si>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</si>
  <si>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</si>
  <si>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</si>
  <si>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</si>
  <si>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</si>
  <si>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</si>
  <si>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</si>
  <si>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</si>
  <si>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</si>
  <si>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</si>
  <si>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</si>
  <si>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</si>
  <si>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</si>
  <si>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</si>
  <si>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</si>
  <si>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</si>
  <si>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</si>
  <si>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</si>
  <si>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</si>
  <si>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</si>
  <si>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</si>
  <si>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</si>
  <si>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</si>
  <si>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</si>
  <si>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</si>
  <si>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</si>
  <si>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</si>
  <si>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</si>
  <si>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</si>
  <si>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</si>
  <si>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</si>
  <si>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</si>
  <si>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</si>
  <si>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</si>
  <si>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</si>
  <si>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</si>
  <si>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</si>
  <si>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</si>
  <si>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</si>
  <si>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</si>
  <si>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</si>
  <si>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</si>
  <si>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</si>
  <si>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</si>
  <si>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</si>
  <si>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</si>
  <si>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</si>
  <si>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</si>
  <si>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</si>
  <si>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</si>
  <si>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</si>
  <si>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</si>
  <si>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</si>
  <si>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</si>
  <si>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</si>
  <si>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</si>
  <si>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</si>
  <si>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</si>
  <si>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</si>
  <si>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</si>
  <si>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</si>
  <si>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</si>
  <si>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</si>
  <si>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</si>
  <si>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</si>
  <si>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</si>
  <si>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</si>
  <si>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</si>
  <si>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</si>
  <si>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</si>
  <si>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</si>
  <si>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</si>
  <si>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</si>
  <si>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</si>
  <si>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</si>
  <si>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</si>
  <si>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</si>
  <si>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</si>
  <si>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</si>
  <si>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</si>
  <si>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</si>
  <si>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</si>
  <si>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</si>
  <si>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</si>
  <si>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</si>
  <si>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</si>
  <si>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</si>
  <si>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</si>
  <si>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</si>
  <si>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</si>
  <si>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</si>
  <si>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</si>
  <si>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</si>
  <si>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</si>
  <si>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</si>
  <si>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</si>
  <si>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</si>
  <si>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</si>
  <si>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</si>
  <si>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</si>
  <si>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</si>
  <si>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</si>
  <si>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</si>
  <si>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</si>
  <si>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</si>
  <si>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</si>
  <si>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</si>
  <si>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</si>
  <si>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</si>
  <si>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</si>
  <si>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</si>
  <si>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</si>
  <si>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</si>
  <si>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</si>
  <si>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</si>
  <si>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</si>
  <si>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</si>
  <si>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</si>
  <si>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</si>
  <si>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</si>
  <si>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</si>
  <si>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</si>
  <si>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</si>
  <si>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</si>
  <si>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</si>
  <si>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</si>
  <si>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</si>
  <si>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</si>
  <si>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</si>
  <si>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</si>
  <si>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</si>
  <si>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</si>
  <si>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</si>
  <si>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</si>
  <si>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</si>
  <si>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</si>
  <si>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</si>
  <si>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</si>
  <si>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</si>
  <si>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</si>
  <si>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</si>
  <si>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</si>
  <si>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</si>
  <si>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</si>
  <si>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</si>
  <si>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</si>
  <si>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</si>
  <si>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</si>
  <si>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</si>
  <si>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</si>
  <si>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</si>
  <si>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</si>
  <si>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</si>
  <si>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</si>
  <si>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</si>
  <si>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</si>
  <si>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</si>
  <si>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</si>
  <si>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</si>
  <si>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</si>
  <si>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</si>
  <si>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</si>
  <si>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</si>
  <si>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</si>
  <si>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</si>
  <si>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</si>
  <si>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</si>
  <si>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</si>
  <si>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</si>
  <si>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</si>
  <si>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</si>
  <si>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</si>
  <si>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</si>
  <si>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</si>
  <si>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</si>
  <si>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</si>
  <si>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</si>
  <si>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</si>
  <si>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</si>
  <si>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</si>
  <si>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</si>
  <si>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</si>
  <si>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</si>
  <si>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</si>
  <si>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</si>
  <si>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</si>
  <si>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</si>
  <si>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</si>
  <si>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</si>
  <si>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</si>
  <si>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</si>
  <si>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</si>
  <si>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</si>
  <si>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</si>
  <si>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</si>
  <si>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</si>
  <si>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</si>
  <si>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</si>
  <si>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</si>
  <si>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</si>
  <si>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</si>
  <si>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</si>
  <si>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</si>
  <si>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</si>
  <si>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</si>
  <si>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</si>
  <si>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</si>
  <si>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</si>
  <si>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</si>
  <si>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</si>
  <si>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</si>
  <si>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</si>
  <si>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</si>
  <si>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</si>
  <si>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</si>
  <si>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</si>
  <si>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</si>
  <si>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</si>
  <si>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</si>
  <si>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</si>
  <si>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</si>
  <si>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</si>
  <si>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</si>
  <si>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</si>
  <si>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</si>
  <si>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</si>
  <si>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</si>
  <si>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</si>
  <si>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</si>
  <si>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</si>
  <si>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</si>
  <si>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</si>
  <si>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</si>
  <si>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</si>
  <si>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</si>
  <si>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</si>
  <si>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</si>
  <si>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</si>
  <si>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</si>
  <si>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</si>
  <si>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</si>
  <si>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</si>
  <si>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</si>
  <si>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</si>
  <si>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</si>
  <si>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</si>
  <si>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</si>
  <si>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</si>
  <si>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</si>
  <si>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</si>
  <si>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</si>
  <si>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</si>
  <si>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</si>
  <si>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</si>
  <si>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</si>
  <si>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</si>
  <si>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</si>
  <si>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</si>
  <si>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</si>
  <si>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</si>
  <si>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</si>
  <si>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</si>
  <si>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</si>
  <si>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</si>
  <si>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</si>
  <si>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</si>
  <si>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</si>
  <si>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</si>
  <si>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</si>
  <si>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</si>
  <si>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</si>
  <si>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</si>
  <si>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</si>
  <si>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</si>
  <si>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</si>
  <si>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</si>
  <si>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</si>
  <si>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</si>
  <si>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</si>
  <si>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</si>
  <si>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</si>
  <si>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</si>
  <si>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</si>
  <si>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</si>
  <si>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</si>
  <si>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</si>
  <si>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</si>
  <si>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</si>
  <si>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</si>
  <si>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</si>
  <si>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</si>
  <si>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</si>
  <si>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</si>
  <si>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</si>
  <si>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</si>
  <si>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</si>
  <si>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</si>
  <si>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</si>
  <si>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</si>
  <si>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</si>
  <si>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</si>
  <si>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</si>
  <si>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</si>
  <si>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</si>
  <si>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</si>
  <si>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</si>
  <si>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</si>
  <si>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</si>
  <si>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</si>
  <si>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</si>
  <si>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</si>
  <si>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</si>
  <si>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</si>
  <si>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</si>
  <si>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</si>
  <si>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</si>
  <si>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</si>
  <si>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</si>
  <si>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</si>
  <si>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</si>
  <si>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</si>
  <si>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</si>
  <si>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</si>
  <si>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</si>
  <si>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</si>
  <si>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</si>
  <si>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</si>
  <si>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</si>
  <si>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</si>
  <si>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</si>
  <si>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</si>
  <si>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</si>
  <si>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</si>
  <si>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</si>
  <si>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</si>
  <si>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</si>
  <si>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</si>
  <si>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</si>
  <si>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</si>
  <si>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</si>
  <si>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</si>
  <si>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</si>
  <si>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</si>
  <si>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</si>
  <si>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</si>
  <si>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</si>
  <si>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</si>
  <si>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</si>
  <si>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</si>
  <si>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</si>
  <si>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</si>
  <si>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</si>
  <si>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</si>
  <si>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</si>
  <si>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</si>
  <si>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</si>
  <si>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</si>
  <si>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</si>
  <si>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</si>
  <si>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</si>
  <si>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</si>
  <si>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</si>
  <si>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</si>
  <si>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</si>
  <si>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</si>
  <si>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</si>
  <si>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</si>
  <si>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</si>
  <si>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</si>
  <si>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</si>
  <si>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</si>
  <si>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</si>
  <si>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</si>
  <si>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</si>
  <si>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</si>
  <si>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</si>
  <si>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</si>
  <si>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</si>
  <si>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</si>
  <si>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</si>
  <si>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</si>
  <si>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</si>
  <si>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</si>
  <si>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</si>
  <si>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</si>
  <si>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</si>
  <si>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</si>
  <si>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</si>
  <si>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</si>
  <si>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</si>
  <si>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</si>
  <si>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</si>
  <si>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</si>
  <si>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</si>
  <si>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</si>
  <si>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</si>
  <si>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</si>
  <si>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</si>
  <si>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</si>
  <si>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</si>
  <si>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</si>
  <si>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</si>
  <si>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</si>
  <si>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</si>
  <si>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</si>
  <si>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</si>
  <si>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</si>
  <si>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</si>
  <si>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</si>
  <si>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</si>
  <si>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</si>
  <si>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</si>
  <si>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</si>
  <si>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</si>
  <si>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</si>
  <si>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</si>
  <si>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</si>
  <si>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</si>
  <si>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</si>
  <si>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</si>
  <si>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</si>
  <si>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</si>
  <si>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</si>
  <si>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</si>
  <si>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</si>
  <si>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</si>
  <si>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</si>
  <si>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</si>
  <si>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</si>
  <si>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</si>
  <si>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</si>
  <si>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</si>
  <si>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</si>
  <si>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</si>
  <si>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</si>
  <si>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</si>
  <si>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</si>
  <si>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</si>
  <si>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</si>
  <si>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</si>
  <si>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</si>
  <si>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</si>
  <si>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</si>
  <si>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</si>
  <si>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</si>
  <si>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</si>
  <si>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</si>
  <si>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</si>
  <si>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</si>
  <si>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</si>
  <si>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</si>
  <si>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</si>
  <si>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</si>
  <si>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</si>
  <si>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</si>
  <si>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</si>
  <si>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</si>
  <si>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</si>
  <si>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</si>
  <si>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</si>
  <si>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</si>
  <si>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</si>
  <si>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</si>
  <si>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</si>
  <si>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</si>
  <si>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</si>
  <si>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</si>
  <si>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</si>
  <si>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</si>
  <si>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</si>
  <si>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</si>
  <si>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</si>
  <si>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</si>
  <si>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</si>
  <si>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</si>
  <si>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</si>
  <si>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</si>
  <si>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</si>
  <si>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</si>
  <si>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</si>
  <si>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</si>
  <si>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</si>
  <si>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</si>
  <si>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</si>
  <si>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</si>
  <si>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</si>
  <si>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</si>
  <si>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</si>
  <si>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</si>
  <si>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</si>
  <si>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</si>
  <si>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</si>
  <si>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</si>
  <si>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</si>
  <si>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</si>
  <si>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</si>
  <si>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</si>
  <si>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</si>
  <si>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</si>
  <si>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</si>
  <si>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</si>
  <si>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</si>
  <si>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</si>
  <si>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</si>
  <si>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</si>
  <si>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</si>
  <si>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</si>
  <si>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</si>
  <si>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</si>
  <si>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</si>
  <si>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</si>
  <si>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</si>
  <si>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</si>
  <si>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</si>
  <si>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</si>
  <si>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</si>
  <si>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</si>
  <si>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</si>
  <si>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</si>
  <si>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</si>
  <si>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</si>
  <si>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</si>
  <si>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</si>
  <si>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</si>
  <si>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</si>
  <si>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</si>
  <si>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</si>
  <si>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</si>
  <si>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</si>
  <si>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</si>
  <si>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</si>
  <si>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</si>
  <si>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</si>
  <si>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</si>
  <si>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</si>
  <si>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</si>
  <si>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</si>
  <si>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</si>
  <si>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</si>
  <si>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</si>
  <si>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</si>
  <si>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</si>
  <si>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</si>
  <si>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</si>
  <si>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</si>
  <si>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</si>
  <si>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</si>
  <si>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</si>
  <si>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</si>
  <si>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</si>
  <si>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</si>
  <si>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</si>
  <si>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</si>
  <si>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</si>
  <si>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</si>
  <si>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</si>
  <si>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</si>
  <si>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</si>
  <si>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</si>
  <si>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</si>
  <si>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</si>
  <si>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</si>
  <si>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</si>
  <si>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</si>
  <si>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</si>
  <si>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</si>
  <si>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</si>
  <si>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</si>
  <si>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</si>
  <si>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</si>
  <si>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</si>
  <si>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</si>
  <si>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</si>
  <si>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</si>
  <si>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</si>
  <si>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</si>
  <si>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</si>
  <si>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</si>
  <si>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</si>
  <si>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</si>
  <si>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</si>
  <si>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</si>
  <si>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</si>
  <si>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</si>
  <si>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</si>
  <si>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</si>
  <si>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</si>
  <si>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</si>
  <si>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</si>
  <si>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</si>
  <si>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</si>
  <si>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</si>
  <si>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</si>
  <si>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</si>
  <si>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</si>
  <si>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</si>
  <si>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</si>
  <si>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</si>
  <si>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</si>
  <si>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</si>
  <si>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</si>
  <si>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</si>
  <si>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</si>
  <si>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</si>
  <si>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</si>
  <si>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</si>
  <si>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</si>
  <si>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</si>
  <si>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</si>
  <si>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</si>
  <si>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</si>
  <si>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</si>
  <si>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</si>
  <si>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</si>
  <si>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</si>
  <si>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</si>
  <si>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</si>
  <si>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</si>
  <si>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</si>
  <si>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</si>
  <si>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</si>
  <si>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</si>
  <si>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</si>
  <si>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</si>
  <si>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</si>
  <si>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</si>
  <si>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</si>
  <si>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</si>
  <si>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</si>
  <si>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</si>
  <si>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</si>
  <si>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</si>
  <si>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</si>
  <si>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</si>
  <si>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</si>
  <si>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</si>
  <si>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</si>
  <si>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</si>
  <si>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</si>
  <si>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</si>
  <si>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</si>
  <si>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</si>
  <si>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</si>
  <si>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</si>
  <si>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</si>
  <si>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</si>
  <si>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</si>
  <si>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</si>
  <si>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</si>
  <si>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</si>
  <si>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</si>
  <si>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</si>
  <si>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</si>
  <si>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</si>
  <si>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</si>
  <si>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</si>
  <si>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</si>
  <si>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</si>
  <si>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</si>
  <si>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</si>
  <si>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</si>
  <si>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</si>
  <si>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</si>
  <si>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</si>
  <si>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</si>
  <si>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</si>
  <si>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</si>
  <si>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</si>
  <si>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</si>
  <si>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</si>
  <si>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</si>
  <si>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</si>
  <si>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</si>
  <si>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</si>
  <si>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</si>
  <si>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</si>
  <si>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</si>
  <si>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</si>
  <si>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</si>
  <si>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</si>
  <si>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</si>
  <si>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</si>
  <si>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</si>
  <si>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</si>
  <si>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</si>
  <si>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</si>
  <si>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</si>
  <si>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</si>
  <si>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</si>
  <si>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</si>
  <si>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</si>
  <si>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</si>
  <si>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</si>
  <si>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</si>
  <si>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</si>
  <si>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</si>
  <si>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</si>
  <si>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</si>
  <si>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</si>
  <si>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</si>
  <si>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</si>
  <si>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</si>
  <si>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</si>
  <si>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</si>
  <si>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</si>
  <si>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</si>
  <si>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</si>
  <si>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</si>
  <si>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</si>
  <si>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</si>
  <si>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</si>
  <si>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</si>
  <si>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</si>
  <si>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</si>
  <si>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</si>
  <si>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</si>
  <si>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</si>
  <si>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</si>
  <si>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</si>
  <si>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</si>
  <si>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</si>
  <si>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</si>
  <si>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</si>
  <si>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</si>
  <si>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</si>
  <si>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</si>
  <si>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</si>
  <si>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</si>
  <si>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</si>
  <si>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</si>
  <si>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</si>
  <si>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</si>
  <si>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</si>
  <si>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</si>
  <si>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</si>
  <si>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</si>
  <si>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</si>
  <si>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</si>
  <si>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</si>
  <si>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</si>
  <si>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</si>
  <si>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</si>
  <si>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</si>
  <si>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</si>
  <si>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</si>
  <si>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</si>
  <si>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</si>
  <si>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</si>
  <si>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</si>
  <si>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</si>
  <si>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</si>
  <si>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</si>
  <si>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</si>
  <si>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</si>
  <si>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</si>
  <si>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</si>
  <si>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</si>
  <si>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</si>
  <si>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</si>
  <si>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</si>
  <si>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</si>
  <si>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</si>
  <si>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</si>
  <si>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</si>
  <si>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</si>
  <si>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</si>
  <si>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</si>
  <si>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</si>
  <si>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</si>
  <si>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</si>
  <si>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</si>
  <si>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</si>
  <si>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</si>
  <si>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</si>
  <si>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</si>
  <si>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</si>
  <si>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</si>
  <si>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</si>
  <si>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</si>
  <si>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</si>
  <si>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</si>
  <si>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</si>
  <si>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</si>
  <si>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</si>
  <si>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</si>
  <si>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</si>
  <si>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</si>
  <si>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</si>
  <si>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</si>
  <si>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</si>
  <si>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</si>
  <si>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</si>
  <si>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</si>
  <si>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</si>
  <si>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</si>
  <si>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</si>
  <si>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</si>
  <si>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</si>
  <si>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</si>
  <si>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</si>
  <si>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</si>
  <si>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</si>
  <si>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</si>
  <si>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</si>
  <si>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</si>
  <si>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</si>
  <si>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</si>
  <si>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</si>
  <si>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</si>
  <si>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</si>
  <si>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</si>
  <si>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</si>
  <si>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</si>
  <si>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</si>
  <si>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</si>
  <si>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</si>
  <si>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</si>
  <si>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</si>
  <si>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</si>
  <si>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</si>
  <si>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</si>
  <si>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</si>
  <si>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</si>
  <si>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</si>
  <si>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</si>
  <si>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</si>
  <si>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</si>
  <si>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</si>
  <si>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</si>
  <si>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</si>
  <si>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</si>
  <si>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</si>
  <si>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</si>
  <si>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</si>
  <si>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</si>
  <si>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</si>
  <si>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</si>
  <si>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</si>
  <si>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</si>
  <si>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</si>
  <si>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</si>
  <si>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</si>
  <si>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</si>
  <si>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</si>
  <si>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</si>
  <si>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</si>
  <si>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</si>
  <si>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</si>
  <si>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</si>
  <si>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</si>
  <si>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</si>
  <si>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</si>
  <si>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</si>
  <si>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</si>
  <si>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</si>
  <si>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</si>
  <si>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</si>
  <si>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</si>
  <si>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</si>
  <si>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</si>
  <si>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</si>
  <si>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</si>
  <si>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</si>
  <si>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</si>
  <si>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</si>
  <si>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</si>
  <si>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</si>
  <si>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</si>
  <si>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</si>
  <si>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</si>
  <si>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</si>
  <si>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</si>
  <si>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</si>
  <si>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</si>
  <si>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</si>
  <si>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</si>
  <si>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</si>
  <si>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</si>
  <si>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</si>
  <si>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</si>
  <si>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</si>
  <si>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</si>
  <si>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</si>
  <si>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</si>
  <si>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</si>
  <si>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</si>
  <si>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</si>
  <si>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</si>
  <si>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</si>
  <si>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</si>
  <si>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</si>
  <si>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</si>
  <si>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</si>
  <si>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</si>
  <si>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</si>
  <si>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</si>
  <si>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</si>
  <si>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</si>
  <si>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</si>
  <si>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</si>
  <si>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</si>
  <si>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</si>
  <si>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</si>
  <si>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</si>
  <si>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</si>
  <si>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</si>
  <si>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</si>
  <si>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</si>
  <si>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</si>
  <si>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</si>
  <si>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</si>
  <si>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</si>
  <si>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</si>
  <si>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</si>
  <si>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</si>
  <si>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</si>
  <si>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</si>
  <si>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</si>
  <si>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</si>
  <si>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</si>
  <si>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</si>
  <si>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</si>
  <si>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</si>
  <si>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</si>
  <si>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</si>
  <si>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</si>
  <si>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</si>
  <si>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</si>
  <si>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</si>
  <si>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</si>
  <si>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</si>
  <si>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</si>
  <si>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</si>
  <si>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</si>
  <si>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</si>
  <si>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</si>
  <si>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</si>
  <si>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</si>
  <si>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</si>
  <si>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</si>
  <si>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</si>
  <si>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</si>
  <si>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</si>
  <si>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</si>
  <si>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</si>
  <si>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</si>
  <si>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</si>
  <si>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</si>
  <si>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</si>
  <si>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</si>
  <si>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</si>
  <si>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</si>
  <si>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</si>
  <si>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</si>
  <si>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</si>
  <si>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</si>
  <si>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</si>
  <si>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</si>
  <si>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</si>
  <si>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</si>
  <si>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</si>
  <si>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</si>
  <si>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</si>
  <si>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</si>
  <si>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</si>
  <si>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</si>
  <si>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</si>
  <si>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</si>
  <si>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</si>
  <si>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</si>
  <si>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</si>
  <si>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</si>
  <si>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</si>
  <si>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</si>
  <si>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</si>
  <si>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</si>
  <si>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</si>
  <si>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</si>
  <si>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</si>
  <si>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</si>
  <si>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</si>
  <si>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</si>
  <si>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</si>
  <si>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</si>
  <si>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</si>
  <si>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</si>
  <si>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</si>
  <si>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</si>
  <si>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</si>
  <si>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</si>
  <si>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</si>
  <si>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</si>
  <si>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</si>
  <si>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</si>
  <si>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</si>
  <si>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</si>
  <si>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</si>
  <si>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</si>
  <si>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</si>
  <si>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</si>
  <si>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</si>
  <si>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</si>
  <si>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</si>
  <si>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</si>
  <si>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</si>
  <si>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</si>
  <si>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</si>
  <si>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</si>
  <si>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</si>
  <si>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</si>
  <si>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</si>
  <si>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</si>
  <si>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</si>
  <si>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</si>
  <si>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</si>
  <si>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</si>
  <si>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</si>
  <si>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</si>
  <si>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</si>
  <si>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</si>
  <si>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</si>
  <si>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</si>
  <si>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</si>
  <si>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</si>
  <si>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</si>
  <si>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</si>
  <si>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</si>
  <si>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</si>
  <si>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</si>
  <si>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</si>
  <si>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</si>
  <si>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</si>
  <si>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</si>
  <si>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</si>
  <si>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</si>
  <si>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</si>
  <si>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</si>
  <si>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</si>
  <si>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</si>
  <si>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</si>
  <si>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</si>
  <si>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</si>
  <si>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</si>
  <si>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</si>
  <si>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</si>
  <si>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</si>
  <si>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</si>
  <si>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</si>
  <si>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</si>
  <si>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</si>
  <si>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</si>
  <si>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</si>
  <si>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</si>
  <si>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</si>
  <si>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</si>
  <si>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</si>
  <si>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</si>
  <si>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</si>
  <si>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</si>
  <si>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</si>
  <si>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</si>
  <si>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</si>
  <si>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</si>
  <si>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</si>
  <si>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</si>
  <si>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</si>
  <si>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</si>
  <si>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</si>
  <si>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</si>
  <si>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</si>
  <si>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</si>
  <si>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</si>
  <si>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</si>
  <si>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</si>
  <si>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</si>
  <si>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</si>
  <si>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</si>
  <si>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</si>
  <si>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</si>
  <si>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</si>
  <si>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</si>
  <si>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</si>
  <si>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</si>
  <si>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</si>
  <si>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</si>
  <si>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</si>
  <si>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</si>
  <si>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</si>
  <si>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</si>
  <si>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</si>
  <si>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</si>
  <si>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</si>
  <si>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</si>
  <si>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</si>
  <si>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</si>
  <si>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</si>
  <si>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</si>
  <si>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</si>
  <si>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</si>
  <si>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</si>
  <si>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</si>
  <si>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</si>
  <si>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</si>
  <si>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</si>
  <si>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</si>
  <si>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</si>
  <si>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</si>
  <si>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</si>
  <si>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</si>
  <si>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</si>
  <si>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</si>
  <si>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</si>
  <si>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</si>
  <si>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</si>
  <si>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</si>
  <si>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</si>
  <si>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</si>
  <si>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</si>
  <si>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</si>
  <si>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</si>
  <si>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</si>
  <si>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</si>
  <si>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</si>
  <si>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</si>
  <si>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</si>
  <si>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</si>
  <si>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</si>
  <si>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</si>
  <si>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</si>
  <si>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</si>
  <si>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</si>
  <si>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</si>
  <si>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</si>
  <si>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</si>
  <si>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</si>
  <si>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</si>
  <si>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</si>
  <si>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</si>
  <si>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</si>
  <si>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</si>
  <si>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</si>
  <si>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</si>
  <si>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</si>
  <si>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</si>
  <si>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</si>
  <si>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</si>
  <si>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</si>
  <si>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</si>
  <si>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</si>
  <si>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</si>
  <si>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</si>
  <si>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</si>
  <si>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</si>
  <si>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</si>
  <si>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</si>
  <si>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</si>
  <si>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</si>
  <si>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</si>
  <si>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</si>
  <si>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</si>
  <si>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</si>
  <si>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</si>
  <si>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</si>
  <si>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</si>
  <si>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</si>
  <si>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</si>
  <si>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</si>
  <si>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</si>
  <si>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</si>
  <si>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</si>
  <si>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</si>
  <si>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</si>
  <si>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</si>
  <si>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</si>
  <si>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</si>
  <si>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</si>
  <si>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</si>
  <si>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</si>
  <si>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</si>
  <si>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</si>
  <si>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</si>
  <si>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</si>
  <si>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</si>
  <si>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</si>
  <si>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</si>
  <si>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</si>
  <si>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</si>
  <si>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</si>
  <si>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</si>
  <si>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</si>
  <si>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</si>
  <si>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</si>
  <si>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</si>
  <si>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</si>
  <si>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</si>
  <si>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</si>
  <si>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</si>
  <si>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</si>
  <si>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</si>
  <si>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</si>
  <si>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</si>
  <si>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</si>
  <si>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</si>
  <si>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</si>
  <si>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</si>
  <si>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</si>
  <si>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</si>
  <si>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</si>
  <si>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</si>
  <si>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</si>
  <si>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</si>
  <si>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</si>
  <si>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</si>
  <si>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</si>
  <si>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</si>
  <si>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</si>
  <si>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</si>
  <si>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</si>
  <si>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</si>
  <si>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</si>
  <si>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</si>
  <si>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</si>
  <si>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</si>
  <si>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</si>
  <si>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</si>
  <si>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</si>
  <si>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</si>
  <si>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</si>
  <si>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</si>
  <si>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</si>
  <si>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</si>
  <si>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</si>
  <si>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</si>
  <si>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</si>
  <si>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</si>
  <si>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</si>
  <si>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</si>
  <si>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</si>
  <si>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</si>
  <si>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</si>
  <si>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</si>
  <si>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</si>
  <si>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</si>
  <si>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</si>
  <si>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</si>
  <si>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</si>
  <si>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</si>
  <si>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</si>
  <si>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</si>
  <si>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</si>
  <si>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</si>
  <si>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</si>
  <si>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</si>
  <si>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</si>
  <si>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</si>
  <si>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</si>
  <si>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</si>
  <si>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</si>
  <si>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</si>
  <si>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</si>
  <si>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</si>
  <si>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</si>
  <si>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</si>
  <si>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</si>
  <si>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</si>
  <si>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</si>
  <si>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</si>
  <si>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</si>
  <si>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</si>
  <si>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</si>
  <si>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</si>
  <si>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</si>
  <si>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</si>
  <si>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</si>
  <si>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</si>
  <si>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</si>
  <si>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</si>
  <si>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</si>
  <si>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</si>
  <si>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</si>
  <si>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</si>
  <si>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</si>
  <si>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</si>
  <si>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</si>
  <si>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</si>
  <si>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</si>
  <si>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</si>
  <si>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</si>
  <si>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</si>
  <si>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</si>
  <si>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</si>
  <si>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</si>
  <si>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</si>
  <si>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</si>
  <si>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</si>
  <si>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</si>
  <si>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</si>
  <si>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</si>
  <si>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</si>
  <si>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</si>
  <si>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</si>
  <si>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</si>
  <si>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</si>
  <si>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</si>
  <si>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</si>
  <si>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</si>
  <si>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</si>
  <si>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</si>
  <si>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</si>
  <si>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</si>
  <si>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</si>
  <si>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</si>
  <si>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</si>
  <si>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</si>
  <si>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</si>
  <si>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</si>
  <si>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</si>
  <si>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</si>
  <si>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</si>
  <si>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</si>
  <si>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</si>
  <si>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</si>
  <si>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</si>
  <si>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</si>
  <si>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</si>
  <si>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</si>
  <si>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</si>
  <si>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</si>
  <si>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</si>
  <si>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</si>
  <si>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</si>
  <si>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</si>
  <si>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</si>
  <si>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</si>
  <si>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</si>
  <si>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</si>
  <si>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</si>
  <si>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</si>
  <si>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</si>
  <si>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</si>
  <si>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</si>
  <si>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</si>
  <si>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</si>
  <si>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</si>
  <si>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</si>
  <si>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</si>
  <si>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</si>
  <si>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</si>
  <si>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</si>
  <si>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</si>
  <si>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</si>
  <si>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</si>
  <si>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</si>
  <si>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</si>
  <si>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</si>
  <si>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</si>
  <si>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</si>
  <si>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</si>
  <si>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</si>
  <si>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</si>
  <si>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</si>
  <si>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</si>
  <si>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</si>
  <si>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</si>
  <si>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</si>
  <si>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</si>
  <si>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</si>
  <si>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</si>
  <si>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</si>
  <si>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</si>
  <si>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</si>
  <si>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</si>
  <si>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</si>
  <si>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</si>
  <si>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</si>
  <si>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</si>
  <si>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</si>
  <si>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</si>
  <si>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</si>
  <si>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</si>
  <si>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</si>
  <si>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</si>
  <si>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</si>
  <si>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</si>
  <si>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</si>
  <si>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</si>
  <si>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</si>
  <si>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</si>
  <si>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</si>
  <si>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</si>
  <si>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</si>
  <si>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</si>
  <si>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</si>
  <si>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</si>
  <si>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</si>
  <si>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</si>
  <si>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</si>
  <si>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</si>
  <si>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</si>
  <si>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</si>
  <si>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</si>
  <si>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</si>
  <si>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</si>
  <si>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</si>
  <si>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</si>
  <si>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</si>
  <si>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</si>
  <si>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</si>
  <si>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</si>
  <si>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</si>
  <si>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</si>
  <si>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</si>
  <si>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</si>
  <si>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</si>
  <si>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</si>
  <si>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</si>
  <si>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</si>
  <si>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</si>
  <si>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</si>
  <si>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</si>
  <si>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</si>
  <si>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</si>
  <si>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</si>
  <si>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</si>
  <si>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</si>
  <si>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</si>
  <si>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</si>
  <si>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</si>
  <si>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</si>
  <si>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</si>
  <si>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</si>
  <si>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</si>
  <si>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</si>
  <si>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</si>
  <si>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</si>
  <si>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</si>
  <si>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</si>
  <si>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</si>
  <si>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</si>
  <si>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</si>
  <si>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</si>
  <si>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</si>
  <si>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</si>
  <si>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</si>
  <si>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</si>
  <si>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</si>
  <si>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</si>
  <si>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</si>
  <si>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</si>
  <si>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</si>
  <si>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</si>
  <si>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</si>
  <si>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</si>
  <si>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</si>
  <si>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</si>
  <si>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</si>
  <si>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</si>
  <si>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</si>
  <si>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</si>
  <si>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</si>
  <si>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</si>
  <si>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</si>
  <si>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</si>
  <si>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</si>
  <si>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</si>
  <si>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</si>
  <si>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</si>
  <si>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</si>
  <si>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</si>
  <si>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</si>
  <si>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</si>
  <si>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</si>
  <si>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</si>
  <si>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</si>
  <si>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</si>
  <si>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</si>
  <si>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</si>
  <si>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</si>
  <si>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</si>
  <si>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</si>
  <si>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</si>
  <si>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</si>
  <si>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</si>
  <si>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</si>
  <si>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</si>
  <si>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</si>
  <si>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</si>
  <si>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</si>
  <si>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</si>
  <si>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</si>
  <si>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</si>
  <si>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</si>
  <si>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</si>
  <si>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</si>
  <si>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</si>
  <si>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</si>
  <si>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</si>
  <si>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</si>
  <si>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</si>
  <si>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</si>
  <si>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</si>
  <si>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</si>
  <si>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</si>
  <si>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</si>
  <si>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</si>
  <si>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</si>
  <si>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</si>
  <si>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</si>
  <si>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</si>
  <si>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</si>
  <si>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</si>
  <si>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</si>
  <si>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</si>
  <si>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</si>
  <si>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</si>
  <si>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</si>
  <si>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</si>
  <si>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</si>
  <si>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</si>
  <si>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</si>
  <si>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</si>
  <si>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</si>
  <si>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</si>
  <si>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</si>
  <si>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</si>
  <si>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</si>
  <si>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</si>
  <si>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</si>
  <si>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</si>
  <si>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</si>
  <si>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</si>
  <si>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</si>
  <si>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</si>
  <si>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</si>
  <si>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</si>
  <si>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</si>
  <si>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</si>
  <si>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</si>
  <si>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</si>
  <si>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</si>
  <si>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</si>
  <si>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</si>
  <si>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</si>
  <si>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</si>
  <si>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</si>
  <si>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</si>
  <si>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</si>
  <si>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</si>
  <si>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</si>
  <si>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</si>
  <si>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</si>
  <si>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</si>
  <si>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</si>
  <si>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</si>
  <si>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</si>
  <si>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</si>
  <si>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</si>
  <si>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</si>
  <si>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</si>
  <si>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</si>
  <si>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</si>
  <si>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</si>
  <si>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</si>
  <si>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</si>
  <si>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</si>
  <si>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</si>
  <si>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</si>
  <si>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</si>
  <si>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</si>
  <si>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</si>
  <si>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</si>
  <si>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</si>
  <si>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</si>
  <si>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</si>
  <si>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</si>
  <si>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</si>
  <si>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</si>
  <si>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</si>
  <si>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</si>
  <si>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</si>
  <si>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</si>
  <si>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</si>
  <si>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</si>
  <si>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</si>
  <si>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</si>
  <si>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</si>
  <si>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</si>
  <si>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</si>
  <si>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</si>
  <si>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</si>
  <si>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</si>
  <si>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</si>
  <si>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</si>
  <si>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</si>
  <si>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</si>
  <si>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</si>
  <si>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</si>
  <si>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</si>
  <si>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</si>
  <si>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</si>
  <si>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</si>
  <si>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</si>
  <si>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</si>
  <si>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</si>
  <si>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</si>
  <si>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</si>
  <si>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</si>
  <si>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</si>
  <si>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</si>
  <si>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</si>
  <si>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</si>
  <si>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</si>
  <si>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</si>
  <si>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</si>
  <si>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</si>
  <si>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</si>
  <si>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</si>
  <si>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</si>
  <si>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</si>
  <si>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</si>
  <si>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</si>
  <si>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</si>
  <si>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</si>
  <si>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</si>
  <si>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</si>
  <si>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</si>
  <si>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</si>
  <si>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</si>
  <si>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</si>
  <si>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</si>
  <si>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</si>
  <si>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</si>
  <si>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</si>
  <si>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</si>
  <si>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</si>
  <si>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</si>
  <si>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</si>
  <si>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</si>
  <si>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</si>
  <si>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</si>
  <si>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</si>
  <si>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</si>
  <si>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</si>
  <si>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</si>
  <si>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</si>
  <si>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</si>
  <si>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</si>
  <si>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</si>
  <si>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</si>
  <si>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</si>
  <si>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</si>
  <si>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</si>
  <si>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</si>
  <si>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</si>
  <si>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</si>
  <si>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</si>
  <si>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</si>
  <si>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</si>
  <si>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</si>
  <si>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</si>
  <si>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</si>
  <si>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</si>
  <si>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</si>
  <si>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</si>
  <si>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</si>
  <si>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</si>
  <si>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</si>
  <si>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</si>
  <si>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</si>
  <si>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</si>
  <si>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</si>
  <si>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</si>
  <si>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</si>
  <si>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</si>
  <si>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</si>
  <si>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</si>
  <si>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</si>
  <si>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</si>
  <si>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</si>
  <si>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</si>
  <si>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</si>
  <si>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</si>
  <si>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</si>
  <si>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</si>
  <si>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</si>
  <si>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</si>
  <si>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</si>
  <si>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</si>
  <si>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</si>
  <si>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</si>
  <si>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</si>
  <si>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</si>
  <si>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</si>
  <si>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</si>
  <si>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</si>
  <si>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</si>
  <si>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</si>
  <si>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</si>
  <si>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</si>
  <si>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</si>
  <si>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</si>
  <si>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</si>
  <si>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</si>
  <si>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</si>
  <si>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</si>
  <si>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</si>
  <si>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</si>
  <si>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</si>
  <si>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</si>
  <si>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</si>
  <si>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</si>
  <si>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</si>
  <si>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</si>
  <si>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</si>
  <si>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</si>
  <si>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</si>
  <si>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</si>
  <si>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</si>
  <si>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</si>
  <si>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</si>
  <si>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</si>
  <si>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</si>
  <si>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</si>
  <si>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</si>
  <si>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</si>
  <si>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</si>
  <si>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</si>
  <si>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</si>
  <si>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</si>
  <si>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</si>
  <si>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</si>
  <si>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</si>
  <si>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</si>
  <si>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</si>
  <si>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</si>
  <si>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</si>
  <si>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</si>
  <si>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</si>
  <si>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</si>
  <si>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</si>
  <si>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</si>
  <si>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</si>
  <si>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</si>
  <si>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</si>
  <si>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</si>
  <si>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</si>
  <si>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</si>
  <si>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</si>
  <si>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</si>
  <si>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</si>
  <si>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</si>
  <si>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</si>
  <si>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</si>
  <si>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</si>
  <si>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</si>
  <si>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</si>
  <si>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</si>
  <si>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</si>
  <si>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</si>
  <si>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</si>
  <si>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</si>
  <si>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</si>
  <si>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</si>
  <si>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</si>
  <si>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</si>
  <si>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</si>
  <si>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</si>
  <si>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</si>
  <si>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</si>
  <si>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</si>
  <si>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</si>
  <si>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</si>
  <si>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</si>
  <si>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</si>
  <si>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</si>
  <si>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</si>
  <si>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</si>
  <si>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</si>
  <si>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</si>
  <si>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</si>
  <si>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</si>
  <si>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</si>
  <si>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</si>
  <si>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</si>
  <si>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</si>
  <si>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</si>
  <si>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</si>
  <si>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</si>
  <si>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</si>
  <si>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</si>
  <si>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</si>
  <si>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</si>
  <si>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</si>
  <si>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</si>
  <si>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</si>
  <si>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</si>
  <si>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</si>
  <si>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</si>
  <si>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</si>
  <si>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</si>
  <si>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</si>
  <si>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</si>
  <si>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</si>
  <si>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</si>
  <si>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</si>
  <si>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</si>
  <si>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</si>
  <si>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</si>
  <si>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</si>
  <si>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</si>
  <si>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</si>
  <si>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</si>
  <si>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</si>
  <si>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</si>
  <si>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</si>
  <si>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</si>
  <si>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</si>
  <si>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</si>
  <si>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</si>
  <si>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</si>
  <si>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</si>
  <si>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</si>
  <si>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</si>
  <si>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</si>
  <si>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</si>
  <si>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</si>
  <si>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</si>
  <si>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</si>
  <si>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</si>
  <si>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</si>
  <si>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</si>
  <si>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</si>
  <si>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</si>
  <si>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</si>
  <si>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</si>
  <si>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</si>
  <si>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</si>
  <si>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</si>
  <si>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</si>
  <si>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</si>
  <si>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</si>
  <si>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</si>
  <si>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</si>
  <si>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</si>
  <si>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</si>
  <si>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</si>
  <si>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</si>
  <si>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</si>
  <si>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</si>
  <si>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</si>
  <si>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</si>
  <si>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</si>
  <si>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</si>
  <si>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</si>
  <si>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</si>
  <si>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</si>
  <si>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</si>
  <si>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</si>
  <si>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</si>
  <si>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</si>
  <si>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</si>
  <si>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</si>
  <si>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</si>
  <si>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</si>
  <si>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</si>
  <si>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</si>
  <si>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</si>
  <si>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</si>
  <si>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</si>
  <si>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</si>
  <si>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</si>
  <si>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</si>
  <si>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</si>
  <si>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</si>
  <si>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</si>
  <si>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</si>
  <si>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</si>
  <si>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</si>
  <si>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</si>
  <si>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</si>
  <si>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</si>
  <si>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</si>
  <si>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</si>
  <si>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</si>
  <si>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</si>
  <si>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</si>
  <si>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</si>
  <si>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</si>
  <si>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</si>
  <si>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</si>
  <si>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</si>
  <si>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</si>
  <si>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</si>
  <si>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</si>
  <si>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</si>
  <si>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</si>
  <si>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</si>
  <si>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</si>
  <si>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</si>
  <si>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</si>
  <si>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</si>
  <si>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</si>
  <si>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</si>
  <si>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</si>
  <si>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</si>
  <si>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</si>
  <si>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</si>
  <si>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</si>
  <si>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</si>
  <si>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</si>
  <si>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</si>
  <si>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</si>
  <si>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</si>
  <si>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</si>
  <si>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</si>
  <si>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</si>
  <si>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</si>
  <si>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</si>
  <si>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</si>
  <si>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</si>
  <si>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</si>
  <si>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</si>
  <si>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</si>
  <si>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</si>
  <si>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</si>
  <si>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</si>
  <si>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</si>
  <si>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</si>
  <si>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</si>
  <si>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</si>
  <si>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</si>
  <si>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</si>
  <si>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</si>
  <si>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</si>
  <si>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</si>
  <si>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</si>
  <si>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</si>
  <si>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</si>
  <si>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</si>
  <si>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</si>
  <si>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</si>
  <si>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</si>
  <si>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</si>
  <si>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</si>
  <si>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</si>
  <si>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</si>
  <si>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</si>
  <si>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</si>
  <si>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</si>
  <si>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</si>
  <si>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</si>
  <si>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</si>
  <si>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</si>
  <si>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</si>
  <si>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</si>
  <si>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</si>
  <si>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</si>
  <si>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</si>
  <si>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</si>
  <si>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</si>
  <si>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</si>
  <si>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</si>
  <si>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</si>
  <si>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</si>
  <si>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</si>
  <si>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</si>
  <si>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</si>
  <si>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</si>
  <si>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</si>
  <si>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</si>
  <si>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</si>
  <si>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</si>
  <si>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</si>
  <si>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</si>
  <si>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</si>
  <si>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</si>
  <si>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</si>
  <si>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</si>
  <si>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</si>
  <si>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</si>
  <si>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</si>
  <si>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</si>
  <si>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</si>
  <si>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</si>
  <si>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</si>
  <si>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</si>
  <si>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</si>
  <si>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</si>
  <si>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</si>
  <si>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</si>
  <si>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</si>
  <si>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</si>
  <si>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</si>
  <si>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</si>
  <si>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</si>
  <si>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</si>
  <si>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</si>
  <si>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</si>
  <si>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</si>
  <si>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</si>
  <si>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</si>
  <si>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</si>
  <si>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</si>
  <si>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</si>
  <si>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</si>
  <si>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</si>
  <si>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</si>
  <si>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</si>
  <si>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</si>
  <si>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</si>
  <si>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</si>
  <si>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</si>
  <si>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</si>
  <si>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</si>
  <si>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</si>
  <si>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</si>
  <si>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</si>
  <si>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</si>
  <si>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</si>
  <si>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</si>
  <si>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</si>
  <si>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</si>
  <si>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</si>
  <si>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</si>
  <si>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</si>
  <si>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</si>
  <si>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</si>
  <si>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</si>
  <si>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</si>
  <si>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</si>
  <si>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</si>
  <si>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</si>
  <si>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</si>
  <si>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</si>
  <si>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</si>
  <si>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</si>
  <si>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</si>
  <si>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</si>
  <si>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</si>
  <si>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</si>
  <si>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</si>
  <si>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</si>
  <si>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</si>
  <si>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</si>
  <si>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</si>
  <si>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</si>
  <si>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</si>
  <si>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</si>
  <si>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</si>
  <si>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</si>
  <si>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</si>
  <si>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</si>
  <si>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</si>
  <si>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</si>
  <si>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</si>
  <si>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</si>
  <si>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</si>
  <si>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</si>
  <si>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</si>
  <si>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</si>
  <si>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</si>
  <si>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</si>
  <si>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</si>
  <si>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</si>
  <si>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</si>
  <si>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</si>
  <si>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</si>
  <si>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</si>
  <si>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</si>
  <si>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</si>
  <si>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</si>
  <si>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</si>
  <si>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</si>
  <si>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</si>
  <si>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</si>
  <si>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</si>
  <si>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</si>
  <si>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</si>
  <si>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</si>
  <si>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</si>
  <si>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</si>
  <si>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</si>
  <si>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</si>
  <si>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</si>
  <si>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</si>
  <si>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</si>
  <si>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</si>
  <si>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</si>
  <si>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</si>
  <si>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</si>
  <si>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</si>
  <si>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</si>
  <si>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</si>
  <si>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</si>
  <si>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</si>
  <si>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</si>
  <si>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</si>
  <si>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</si>
  <si>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</si>
  <si>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</si>
  <si>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</si>
  <si>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</si>
  <si>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</si>
  <si>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</si>
  <si>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</si>
  <si>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</si>
  <si>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</si>
  <si>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</si>
  <si>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</si>
  <si>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</si>
  <si>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</si>
  <si>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</si>
  <si>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</si>
  <si>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</si>
  <si>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</si>
  <si>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</si>
  <si>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</si>
  <si>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</si>
  <si>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</si>
  <si>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</si>
  <si>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</si>
  <si>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</si>
  <si>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</si>
  <si>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</si>
  <si>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</si>
  <si>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</si>
  <si>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</si>
  <si>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</si>
  <si>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</si>
  <si>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</si>
  <si>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</si>
  <si>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</si>
  <si>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</si>
  <si>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</si>
  <si>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</si>
  <si>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</si>
  <si>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</si>
  <si>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</si>
  <si>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</si>
  <si>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</si>
  <si>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</si>
  <si>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</si>
  <si>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</si>
  <si>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</si>
  <si>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</si>
  <si>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</si>
  <si>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</si>
  <si>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</si>
  <si>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</si>
  <si>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</si>
  <si>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</si>
  <si>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</si>
  <si>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</si>
  <si>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</si>
  <si>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</si>
  <si>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</si>
  <si>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</si>
  <si>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</si>
  <si>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</si>
  <si>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</si>
  <si>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</si>
  <si>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</si>
  <si>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</si>
  <si>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</si>
  <si>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</si>
  <si>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</si>
  <si>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</si>
  <si>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</si>
  <si>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</si>
  <si>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</si>
  <si>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</si>
  <si>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</si>
  <si>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</si>
  <si>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</si>
  <si>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</si>
  <si>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</si>
  <si>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</si>
  <si>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</si>
  <si>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</si>
  <si>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</si>
  <si>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</si>
  <si>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</si>
  <si>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</si>
  <si>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</si>
  <si>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</si>
  <si>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</si>
  <si>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</si>
  <si>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</si>
  <si>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</si>
  <si>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</si>
  <si>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</si>
  <si>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</si>
  <si>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</si>
  <si>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</si>
  <si>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</si>
  <si>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</si>
  <si>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</si>
  <si>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</si>
  <si>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</si>
  <si>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</si>
  <si>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</si>
  <si>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</si>
  <si>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</si>
  <si>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</si>
  <si>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</si>
  <si>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</si>
  <si>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</si>
  <si>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</si>
  <si>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</si>
  <si>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</si>
  <si>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</si>
  <si>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</si>
  <si>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</si>
  <si>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</si>
  <si>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</si>
  <si>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</si>
  <si>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</si>
  <si>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</si>
  <si>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</si>
  <si>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</si>
  <si>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</si>
  <si>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</si>
  <si>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</si>
  <si>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</si>
  <si>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</si>
  <si>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</si>
  <si>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</si>
  <si>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</si>
  <si>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</si>
  <si>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</si>
  <si>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</si>
  <si>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</si>
  <si>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</si>
  <si>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</si>
  <si>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</si>
  <si>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</si>
  <si>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</si>
  <si>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</si>
  <si>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</si>
  <si>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</si>
  <si>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</si>
  <si>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</si>
  <si>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</si>
  <si>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</si>
  <si>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</si>
  <si>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</si>
  <si>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</si>
  <si>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</si>
  <si>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</si>
  <si>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</si>
  <si>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</si>
  <si>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</si>
  <si>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</si>
  <si>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</si>
  <si>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</si>
  <si>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</si>
  <si>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</si>
  <si>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</si>
  <si>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</si>
  <si>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</si>
  <si>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</si>
  <si>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</si>
  <si>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</si>
  <si>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</si>
  <si>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</si>
  <si>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</si>
  <si>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</si>
  <si>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</si>
  <si>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</si>
  <si>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</si>
  <si>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</si>
  <si>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</si>
  <si>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</si>
  <si>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</si>
  <si>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</si>
  <si>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</si>
  <si>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</si>
  <si>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</si>
  <si>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</si>
  <si>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</si>
  <si>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</si>
  <si>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</si>
  <si>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</si>
  <si>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</si>
  <si>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</si>
  <si>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</si>
  <si>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</si>
  <si>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</si>
  <si>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</si>
  <si>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</si>
  <si>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</si>
  <si>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</si>
  <si>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</si>
  <si>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</si>
  <si>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</si>
  <si>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</si>
  <si>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</si>
  <si>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</si>
  <si>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</si>
  <si>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</si>
  <si>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</si>
  <si>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</si>
  <si>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</si>
  <si>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</si>
  <si>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</si>
  <si>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</si>
  <si>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</si>
  <si>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</si>
  <si>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</si>
  <si>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</si>
  <si>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</si>
  <si>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</si>
  <si>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</si>
  <si>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</si>
  <si>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</si>
  <si>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</si>
  <si>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</si>
  <si>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</si>
  <si>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</si>
  <si>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</si>
  <si>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</si>
  <si>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</si>
  <si>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</si>
  <si>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</si>
  <si>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</si>
  <si>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</si>
  <si>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</si>
  <si>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</si>
  <si>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</si>
  <si>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</si>
  <si>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</si>
  <si>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</si>
  <si>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</si>
  <si>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</si>
  <si>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</si>
  <si>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</si>
  <si>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</si>
  <si>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</si>
  <si>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</si>
  <si>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</si>
  <si>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</si>
  <si>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</si>
  <si>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</si>
  <si>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</si>
  <si>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</si>
  <si>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</si>
  <si>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</si>
  <si>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</si>
  <si>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</si>
  <si>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</si>
  <si>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</si>
  <si>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</si>
  <si>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</si>
  <si>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</si>
  <si>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</si>
  <si>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</si>
  <si>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</si>
  <si>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</si>
  <si>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</si>
  <si>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</si>
  <si>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</si>
  <si>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</si>
  <si>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</si>
  <si>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</si>
  <si>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</si>
  <si>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</si>
  <si>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</si>
  <si>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</si>
  <si>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</si>
  <si>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</si>
  <si>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</si>
  <si>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</si>
  <si>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</si>
  <si>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</si>
  <si>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</si>
  <si>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</si>
  <si>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</si>
  <si>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</si>
  <si>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</si>
  <si>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</si>
  <si>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</si>
  <si>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</si>
  <si>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</si>
  <si>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</si>
  <si>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</si>
  <si>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</si>
  <si>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</si>
  <si>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</si>
  <si>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</si>
  <si>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</si>
  <si>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</si>
  <si>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</si>
  <si>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</si>
  <si>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</si>
  <si>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</si>
  <si>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</si>
  <si>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</si>
  <si>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</si>
  <si>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</si>
  <si>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</si>
  <si>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</si>
  <si>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</si>
  <si>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</si>
  <si>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</si>
  <si>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</si>
  <si>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</si>
  <si>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</si>
  <si>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</si>
  <si>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</si>
  <si>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</si>
  <si>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</si>
  <si>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</si>
  <si>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</si>
  <si>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</si>
  <si>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</si>
  <si>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</si>
  <si>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</si>
  <si>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</si>
  <si>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</si>
  <si>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</si>
  <si>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</si>
  <si>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</si>
  <si>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</si>
  <si>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</si>
  <si>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</si>
  <si>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</si>
  <si>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</si>
  <si>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</si>
  <si>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</si>
  <si>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</si>
  <si>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</si>
  <si>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</si>
  <si>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</si>
  <si>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</si>
  <si>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</si>
  <si>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</si>
  <si>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</si>
  <si>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</si>
  <si>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</si>
  <si>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</si>
  <si>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</si>
  <si>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</si>
  <si>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</si>
  <si>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</si>
  <si>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</si>
  <si>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</si>
  <si>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</si>
  <si>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</si>
  <si>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</si>
  <si>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</si>
  <si>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</si>
  <si>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</si>
  <si>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</si>
  <si>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</si>
  <si>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</si>
  <si>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</si>
  <si>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</si>
  <si>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</si>
  <si>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</si>
  <si>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</si>
  <si>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</si>
  <si>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</si>
  <si>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</si>
  <si>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</si>
  <si>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</si>
  <si>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</si>
  <si>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</si>
  <si>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</si>
  <si>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</si>
  <si>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</si>
  <si>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</si>
  <si>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</si>
  <si>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</si>
  <si>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</si>
  <si>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</si>
  <si>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</si>
  <si>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</si>
  <si>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</si>
  <si>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</si>
  <si>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</si>
  <si>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</si>
  <si>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</si>
  <si>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</si>
  <si>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</si>
  <si>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</si>
  <si>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</si>
  <si>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</si>
  <si>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</si>
  <si>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</si>
  <si>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</si>
  <si>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</si>
  <si>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</si>
  <si>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</si>
  <si>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</si>
  <si>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</si>
  <si>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</si>
  <si>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</si>
  <si>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</si>
  <si>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</si>
  <si>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</si>
  <si>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</si>
  <si>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</si>
  <si>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</si>
  <si>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</si>
  <si>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</si>
  <si>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</si>
  <si>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</si>
  <si>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</si>
  <si>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</si>
  <si>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</si>
  <si>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</si>
  <si>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</si>
  <si>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</si>
  <si>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</si>
  <si>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</si>
  <si>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</si>
  <si>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</si>
  <si>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</si>
  <si>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</si>
  <si>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</si>
  <si>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</si>
  <si>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</si>
  <si>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</si>
  <si>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</si>
  <si>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</si>
  <si>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</si>
  <si>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</si>
  <si>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</si>
  <si>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</si>
  <si>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</si>
  <si>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</si>
  <si>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</si>
  <si>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</si>
  <si>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</si>
  <si>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</si>
  <si>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</si>
  <si>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</si>
  <si>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</si>
  <si>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</si>
  <si>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</si>
  <si>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</si>
  <si>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</si>
  <si>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</si>
  <si>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</si>
  <si>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</si>
  <si>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</si>
  <si>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</si>
  <si>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</si>
  <si>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</si>
  <si>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</si>
  <si>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</si>
  <si>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</si>
  <si>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</si>
  <si>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</si>
  <si>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</si>
  <si>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</si>
  <si>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</si>
  <si>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</si>
  <si>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</si>
  <si>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</si>
  <si>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</si>
  <si>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</si>
  <si>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</si>
  <si>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</si>
  <si>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</si>
  <si>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</si>
  <si>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</si>
  <si>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</si>
  <si>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</si>
  <si>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</si>
  <si>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</si>
  <si>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</si>
  <si>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</si>
  <si>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</si>
  <si>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</si>
  <si>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</si>
  <si>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</si>
  <si>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</si>
  <si>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</si>
  <si>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</si>
  <si>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</si>
  <si>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</si>
  <si>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</si>
  <si>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</si>
  <si>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</si>
  <si>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</si>
  <si>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</si>
  <si>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</si>
  <si>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</si>
  <si>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</si>
  <si>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</si>
  <si>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</si>
  <si>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</si>
  <si>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</si>
  <si>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</si>
  <si>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</si>
  <si>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</si>
  <si>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</si>
  <si>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</si>
  <si>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</si>
  <si>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</si>
  <si>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</si>
  <si>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</si>
  <si>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</si>
  <si>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</si>
  <si>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</si>
  <si>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</si>
  <si>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</si>
  <si>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</si>
  <si>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</si>
  <si>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</si>
  <si>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</si>
  <si>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</si>
  <si>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</si>
  <si>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</si>
  <si>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</si>
  <si>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</si>
  <si>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</si>
  <si>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</si>
  <si>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</si>
  <si>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</si>
  <si>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</si>
  <si>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</si>
  <si>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</si>
  <si>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</si>
  <si>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</si>
  <si>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</si>
  <si>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</si>
  <si>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</si>
  <si>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</si>
  <si>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</si>
  <si>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</si>
  <si>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</si>
  <si>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</si>
  <si>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</si>
  <si>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</si>
  <si>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</si>
  <si>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</si>
  <si>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</si>
  <si>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</si>
  <si>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</si>
  <si>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</si>
  <si>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</si>
  <si>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</si>
  <si>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</si>
  <si>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</si>
  <si>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</si>
  <si>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</si>
  <si>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</si>
  <si>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</si>
  <si>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</si>
  <si>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</si>
  <si>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</si>
  <si>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</si>
  <si>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</si>
  <si>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</si>
  <si>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</si>
  <si>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</si>
  <si>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</si>
  <si>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</si>
  <si>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</si>
  <si>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</si>
  <si>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</si>
  <si>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</si>
  <si>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</si>
  <si>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</si>
  <si>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</si>
  <si>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</si>
  <si>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</si>
  <si>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</si>
  <si>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</si>
  <si>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</si>
  <si>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</si>
  <si>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</si>
  <si>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</si>
  <si>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</si>
  <si>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</si>
  <si>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</si>
  <si>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</si>
  <si>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</si>
  <si>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</si>
  <si>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</si>
  <si>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</si>
  <si>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</si>
  <si>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</si>
  <si>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</si>
  <si>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</si>
  <si>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</si>
  <si>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</si>
  <si>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</si>
  <si>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</si>
  <si>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</si>
  <si>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</si>
  <si>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</si>
  <si>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</si>
  <si>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</si>
  <si>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</si>
  <si>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</si>
  <si>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</si>
  <si>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</si>
  <si>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</si>
  <si>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</si>
  <si>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</si>
  <si>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</si>
  <si>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</si>
  <si>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</si>
  <si>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</si>
  <si>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</si>
  <si>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</si>
  <si>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</si>
  <si>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</si>
  <si>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</si>
  <si>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</si>
  <si>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</si>
  <si>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</si>
  <si>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</si>
  <si>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</si>
  <si>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</si>
  <si>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</si>
  <si>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</si>
  <si>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</si>
  <si>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</si>
  <si>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</si>
  <si>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</si>
  <si>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</si>
  <si>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</si>
  <si>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</si>
  <si>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</si>
  <si>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</si>
  <si>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</si>
  <si>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</si>
  <si>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</si>
  <si>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</si>
  <si>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</si>
  <si>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</si>
  <si>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</si>
  <si>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</si>
  <si>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</si>
  <si>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</si>
  <si>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</si>
  <si>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</si>
  <si>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</si>
  <si>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</si>
  <si>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</si>
  <si>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</si>
  <si>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</si>
  <si>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</si>
  <si>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</si>
  <si>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</si>
  <si>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</si>
  <si>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</si>
  <si>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</si>
  <si>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</si>
  <si>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</si>
  <si>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</si>
  <si>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</si>
  <si>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</si>
  <si>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</si>
  <si>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</si>
  <si>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</si>
  <si>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</si>
  <si>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</si>
  <si>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</si>
  <si>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</si>
  <si>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</si>
  <si>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</si>
  <si>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</si>
  <si>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</si>
  <si>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</si>
  <si>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</si>
  <si>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</si>
  <si>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</si>
  <si>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</si>
  <si>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</si>
  <si>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</si>
  <si>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</si>
  <si>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</si>
  <si>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</si>
  <si>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</si>
  <si>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</si>
  <si>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</si>
  <si>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</si>
  <si>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</si>
  <si>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</si>
  <si>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</si>
  <si>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</si>
  <si>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</si>
  <si>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</si>
  <si>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</si>
  <si>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</si>
  <si>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</si>
  <si>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</si>
  <si>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</si>
  <si>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</si>
  <si>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</si>
  <si>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</si>
  <si>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</si>
  <si>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</si>
  <si>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</si>
  <si>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</si>
  <si>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</si>
  <si>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</si>
  <si>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</si>
  <si>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</si>
  <si>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</si>
  <si>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</si>
  <si>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</si>
  <si>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</si>
  <si>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</si>
  <si>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</si>
  <si>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</si>
  <si>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</si>
  <si>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</si>
  <si>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</si>
  <si>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</si>
  <si>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</si>
  <si>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</si>
  <si>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</si>
  <si>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</si>
  <si>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</si>
  <si>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</si>
  <si>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</si>
  <si>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</si>
  <si>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</si>
  <si>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</si>
  <si>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</si>
  <si>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</si>
  <si>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</si>
  <si>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</si>
  <si>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</si>
  <si>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</si>
  <si>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</si>
  <si>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</si>
  <si>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</si>
  <si>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</si>
  <si>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</si>
  <si>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</si>
  <si>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</si>
  <si>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</si>
  <si>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</si>
  <si>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</si>
  <si>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</si>
  <si>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</si>
  <si>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</si>
  <si>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</si>
  <si>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</si>
  <si>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</si>
  <si>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</si>
  <si>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</si>
  <si>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</si>
  <si>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</si>
  <si>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</si>
  <si>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</si>
  <si>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</si>
  <si>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</si>
  <si>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</si>
  <si>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</si>
  <si>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</si>
  <si>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</si>
  <si>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</si>
  <si>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</si>
  <si>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</si>
  <si>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</si>
  <si>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</si>
  <si>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</si>
  <si>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</si>
  <si>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</si>
  <si>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</si>
  <si>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</si>
  <si>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</si>
  <si>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</si>
  <si>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</si>
  <si>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</si>
  <si>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</si>
  <si>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</si>
  <si>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</si>
  <si>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</si>
  <si>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</si>
  <si>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</si>
  <si>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</si>
  <si>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</si>
  <si>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</si>
  <si>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</si>
  <si>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</si>
  <si>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</si>
  <si>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</si>
  <si>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</si>
  <si>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</si>
  <si>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</si>
  <si>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</si>
  <si>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</si>
  <si>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</si>
  <si>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</si>
  <si>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</si>
  <si>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</si>
  <si>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</si>
  <si>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</si>
  <si>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</si>
  <si>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</si>
  <si>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</si>
  <si>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</si>
  <si>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</si>
  <si>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</si>
  <si>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</si>
  <si>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</si>
  <si>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</si>
  <si>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</si>
  <si>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</si>
  <si>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</si>
  <si>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</si>
  <si>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</si>
  <si>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</si>
  <si>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</si>
  <si>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</si>
  <si>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</si>
  <si>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</si>
  <si>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</si>
  <si>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</si>
  <si>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</si>
  <si>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</si>
  <si>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</si>
  <si>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</si>
  <si>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</si>
  <si>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</si>
  <si>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</si>
  <si>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</si>
  <si>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</si>
  <si>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</si>
  <si>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</si>
  <si>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</si>
  <si>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</si>
  <si>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</si>
  <si>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</si>
  <si>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</si>
  <si>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</si>
  <si>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</si>
  <si>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</si>
  <si>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</si>
  <si>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</si>
  <si>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</si>
  <si>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</si>
  <si>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</si>
  <si>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</si>
  <si>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</si>
  <si>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</si>
  <si>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</si>
  <si>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</si>
  <si>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</si>
  <si>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</si>
  <si>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</si>
  <si>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</si>
  <si>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</si>
  <si>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</si>
  <si>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</si>
  <si>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</si>
  <si>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</si>
  <si>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</si>
  <si>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</si>
  <si>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</si>
  <si>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</si>
  <si>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</si>
  <si>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</si>
  <si>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</si>
  <si>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</si>
  <si>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</si>
  <si>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</si>
  <si>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</si>
  <si>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</si>
  <si>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</si>
  <si>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</si>
  <si>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</si>
  <si>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</si>
  <si>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</si>
  <si>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</si>
  <si>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</si>
  <si>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</si>
  <si>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</si>
  <si>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</si>
  <si>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</si>
  <si>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</si>
  <si>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</si>
  <si>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</si>
  <si>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</si>
  <si>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</si>
  <si>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</si>
  <si>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</si>
  <si>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</si>
  <si>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</si>
  <si>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</si>
  <si>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</si>
  <si>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</si>
  <si>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</si>
  <si>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</si>
  <si>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</si>
  <si>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</si>
  <si>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</si>
  <si>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</si>
  <si>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</si>
  <si>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</si>
  <si>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</si>
  <si>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</si>
  <si>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</si>
  <si>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</si>
  <si>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</si>
  <si>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</si>
  <si>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</si>
  <si>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</si>
  <si>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</si>
  <si>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</si>
  <si>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</si>
  <si>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</si>
  <si>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</si>
  <si>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</si>
  <si>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</si>
  <si>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</si>
  <si>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</si>
  <si>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</si>
  <si>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</si>
  <si>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</si>
  <si>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</si>
  <si>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</si>
  <si>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</si>
  <si>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</si>
  <si>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</si>
  <si>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</si>
  <si>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</si>
  <si>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</si>
  <si>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</si>
  <si>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</si>
  <si>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</si>
  <si>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</si>
  <si>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</si>
  <si>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</si>
  <si>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</si>
  <si>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</si>
  <si>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</si>
  <si>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</si>
  <si>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</si>
  <si>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</si>
  <si>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</si>
  <si>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</si>
  <si>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</si>
  <si>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</si>
  <si>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</si>
  <si>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</si>
  <si>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</si>
  <si>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</si>
  <si>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</si>
  <si>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</si>
  <si>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</si>
  <si>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</si>
  <si>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</si>
  <si>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</si>
  <si>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</si>
  <si>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</si>
  <si>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</si>
  <si>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</si>
  <si>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</si>
  <si>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</si>
  <si>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</si>
  <si>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</si>
  <si>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</si>
  <si>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</si>
  <si>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</si>
  <si>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</si>
  <si>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</si>
  <si>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</si>
  <si>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</si>
  <si>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</si>
  <si>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</si>
  <si>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</si>
  <si>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</si>
  <si>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</si>
  <si>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</si>
  <si>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</si>
  <si>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</si>
  <si>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</si>
  <si>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</si>
  <si>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</si>
  <si>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</si>
  <si>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</si>
  <si>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</si>
  <si>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</si>
  <si>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</si>
  <si>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</si>
  <si>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</si>
  <si>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</si>
  <si>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</si>
  <si>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</si>
  <si>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</si>
  <si>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</si>
  <si>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</si>
  <si>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</si>
  <si>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</si>
  <si>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</si>
  <si>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</si>
  <si>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</si>
  <si>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</si>
  <si>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</si>
  <si>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</si>
  <si>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</si>
  <si>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</si>
  <si>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</si>
  <si>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</si>
  <si>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</si>
  <si>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</si>
  <si>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</si>
  <si>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</si>
  <si>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</si>
  <si>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</si>
  <si>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</si>
  <si>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</si>
  <si>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</si>
  <si>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</si>
  <si>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</si>
  <si>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</si>
  <si>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</si>
  <si>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</si>
  <si>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</si>
  <si>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</si>
  <si>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</si>
  <si>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</si>
  <si>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</si>
  <si>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</si>
  <si>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</si>
  <si>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</si>
  <si>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</si>
  <si>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</si>
  <si>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</si>
  <si>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</si>
  <si>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</si>
  <si>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</si>
  <si>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</si>
  <si>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</si>
  <si>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</si>
  <si>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</si>
  <si>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</si>
  <si>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</si>
  <si>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</si>
  <si>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</si>
  <si>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</si>
  <si>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</si>
  <si>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</si>
  <si>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</si>
  <si>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</si>
  <si>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</si>
  <si>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</si>
  <si>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</si>
  <si>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</si>
  <si>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</si>
  <si>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</si>
  <si>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</si>
  <si>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</si>
  <si>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</si>
  <si>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</si>
  <si>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</si>
  <si>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</si>
  <si>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</si>
  <si>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</si>
  <si>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</si>
  <si>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</si>
  <si>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</si>
  <si>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</si>
  <si>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</si>
  <si>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</si>
  <si>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</si>
  <si>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</si>
  <si>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</si>
  <si>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</si>
  <si>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</si>
  <si>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</si>
  <si>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</si>
  <si>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</si>
  <si>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</si>
  <si>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</si>
  <si>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</si>
  <si>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</si>
  <si>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</si>
  <si>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</si>
  <si>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</si>
  <si>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</si>
  <si>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</si>
  <si>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</si>
  <si>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</si>
  <si>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</si>
  <si>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</si>
  <si>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</si>
  <si>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</si>
  <si>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</si>
  <si>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</si>
  <si>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</si>
  <si>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</si>
  <si>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</si>
  <si>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</si>
  <si>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</si>
  <si>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</si>
  <si>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</si>
  <si>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</si>
  <si>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</si>
  <si>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</si>
  <si>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</si>
  <si>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</si>
  <si>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</si>
  <si>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</si>
  <si>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</si>
  <si>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</si>
  <si>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</si>
  <si>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</si>
  <si>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</si>
  <si>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</si>
  <si>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</si>
  <si>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</si>
  <si>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</si>
  <si>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</si>
  <si>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</si>
  <si>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</si>
  <si>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</si>
  <si>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</si>
  <si>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</si>
  <si>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</si>
  <si>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</si>
  <si>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</si>
  <si>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</si>
  <si>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</si>
  <si>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</si>
  <si>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</si>
  <si>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</si>
  <si>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</si>
  <si>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</si>
  <si>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</si>
  <si>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</si>
  <si>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</si>
  <si>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</si>
  <si>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</si>
  <si>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</si>
  <si>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</si>
  <si>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</si>
  <si>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</si>
  <si>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</si>
  <si>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</si>
  <si>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</si>
  <si>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</si>
  <si>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</si>
  <si>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</si>
  <si>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</si>
  <si>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</si>
  <si>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</si>
  <si>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</si>
  <si>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</si>
  <si>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</si>
  <si>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</si>
  <si>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</si>
  <si>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</si>
  <si>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</si>
  <si>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</si>
  <si>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</si>
  <si>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</si>
  <si>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</si>
  <si>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</si>
  <si>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</si>
  <si>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</si>
  <si>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</si>
  <si>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</si>
  <si>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</si>
  <si>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</si>
  <si>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</si>
  <si>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</si>
  <si>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</si>
  <si>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</si>
  <si>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</si>
  <si>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</si>
  <si>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</si>
  <si>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</si>
  <si>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</si>
  <si>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</si>
  <si>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</si>
  <si>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</si>
  <si>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</si>
  <si>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</si>
  <si>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</si>
  <si>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</si>
  <si>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</si>
  <si>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</si>
  <si>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</si>
  <si>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</si>
  <si>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</si>
  <si>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</si>
  <si>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</si>
  <si>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</si>
  <si>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</si>
  <si>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</si>
  <si>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</si>
  <si>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</si>
  <si>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</si>
  <si>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</si>
  <si>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</si>
  <si>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</si>
  <si>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</si>
  <si>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</si>
  <si>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</si>
  <si>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</si>
  <si>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</si>
  <si>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</si>
  <si>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</si>
  <si>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</si>
  <si>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</si>
  <si>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</si>
  <si>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</si>
  <si>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</si>
  <si>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</si>
  <si>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</si>
  <si>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</si>
  <si>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</si>
  <si>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</si>
  <si>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</si>
  <si>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</si>
  <si>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</si>
  <si>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</si>
  <si>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</si>
  <si>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</si>
  <si>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</si>
  <si>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</si>
  <si>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</si>
  <si>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</si>
  <si>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</si>
  <si>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</si>
  <si>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</si>
  <si>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</si>
  <si>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</si>
  <si>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</si>
  <si>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</si>
  <si>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</si>
  <si>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</si>
  <si>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</si>
  <si>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</si>
  <si>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</si>
  <si>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</si>
  <si>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</si>
  <si>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</si>
  <si>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</si>
  <si>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</si>
  <si>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</si>
  <si>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</si>
  <si>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</si>
  <si>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</si>
  <si>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</si>
  <si>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</si>
  <si>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</si>
  <si>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</si>
  <si>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</si>
  <si>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</si>
  <si>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</si>
  <si>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</si>
  <si>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</si>
  <si>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</si>
  <si>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</si>
  <si>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</si>
  <si>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</si>
  <si>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</si>
  <si>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</si>
  <si>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</si>
  <si>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</si>
  <si>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</si>
  <si>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</si>
  <si>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</si>
  <si>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</si>
  <si>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</si>
  <si>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</si>
  <si>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</si>
  <si>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</si>
  <si>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</si>
  <si>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</si>
  <si>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</si>
  <si>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</si>
  <si>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</si>
  <si>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</si>
  <si>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</si>
  <si>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</si>
  <si>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</si>
  <si>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</si>
  <si>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</si>
  <si>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</si>
  <si>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</si>
  <si>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</si>
  <si>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</si>
  <si>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</si>
  <si>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</si>
  <si>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</si>
  <si>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</si>
  <si>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</si>
  <si>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</si>
  <si>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</si>
  <si>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</si>
  <si>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</si>
  <si>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</si>
  <si>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</si>
  <si>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</si>
  <si>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</si>
  <si>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</si>
  <si>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</si>
  <si>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</si>
  <si>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</si>
  <si>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</si>
  <si>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</si>
  <si>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</si>
  <si>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</si>
  <si>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</si>
  <si>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</si>
  <si>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</si>
  <si>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</si>
  <si>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</si>
  <si>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</si>
  <si>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</si>
  <si>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</si>
  <si>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</si>
  <si>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</si>
  <si>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</si>
  <si>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</si>
  <si>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</si>
  <si>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</si>
  <si>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</si>
  <si>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</si>
  <si>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</si>
  <si>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</si>
  <si>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</si>
  <si>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</si>
  <si>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</si>
  <si>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</si>
  <si>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</si>
  <si>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</si>
  <si>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</si>
  <si>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</si>
  <si>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</si>
  <si>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</si>
  <si>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</si>
  <si>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</si>
  <si>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</si>
  <si>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</si>
  <si>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</si>
  <si>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</si>
  <si>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</si>
  <si>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</si>
  <si>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</si>
  <si>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</si>
  <si>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</si>
  <si>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</si>
  <si>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</si>
  <si>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</si>
  <si>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</si>
  <si>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</si>
  <si>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</si>
  <si>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</si>
  <si>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</si>
  <si>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</si>
  <si>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</si>
  <si>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</si>
  <si>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</si>
  <si>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</si>
  <si>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</si>
  <si>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</si>
  <si>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</si>
  <si>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</si>
  <si>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</si>
  <si>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</si>
  <si>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</si>
  <si>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</si>
  <si>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</si>
  <si>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</si>
  <si>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</si>
  <si>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</si>
  <si>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</si>
  <si>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</si>
  <si>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</si>
  <si>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</si>
  <si>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</si>
  <si>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</si>
  <si>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</si>
  <si>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</si>
  <si>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</si>
  <si>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</si>
  <si>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</si>
  <si>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</si>
  <si>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</si>
  <si>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</si>
  <si>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</si>
  <si>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</si>
  <si>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</si>
  <si>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</si>
  <si>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</si>
  <si>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</si>
  <si>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</si>
  <si>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</si>
  <si>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</si>
  <si>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</si>
  <si>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</si>
  <si>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</si>
  <si>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</si>
  <si>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</si>
  <si>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</si>
  <si>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</si>
  <si>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</si>
  <si>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</si>
  <si>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</si>
  <si>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</si>
  <si>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</si>
  <si>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</si>
  <si>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</si>
  <si>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</si>
  <si>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</si>
  <si>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</si>
  <si>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</si>
  <si>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</si>
  <si>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</si>
  <si>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</si>
  <si>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</si>
  <si>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</si>
  <si>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</si>
  <si>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</si>
  <si>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</si>
  <si>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</si>
  <si>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</si>
  <si>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</si>
  <si>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</si>
  <si>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</si>
  <si>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</si>
  <si>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</si>
  <si>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</si>
  <si>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</si>
  <si>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</si>
  <si>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</si>
  <si>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</si>
  <si>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</si>
  <si>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</si>
  <si>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</si>
  <si>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</si>
  <si>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</si>
  <si>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</si>
  <si>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</si>
  <si>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</si>
  <si>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</si>
  <si>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</si>
  <si>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</si>
  <si>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</si>
  <si>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</si>
  <si>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</si>
  <si>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</si>
  <si>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</si>
  <si>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</si>
  <si>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</si>
  <si>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</si>
  <si>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</si>
  <si>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</si>
  <si>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</si>
  <si>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</si>
  <si>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</si>
  <si>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</si>
  <si>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</si>
  <si>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</si>
  <si>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</si>
  <si>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</si>
  <si>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</si>
  <si>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</si>
  <si>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</si>
  <si>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</si>
  <si>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</si>
  <si>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</si>
  <si>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</si>
  <si>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</si>
  <si>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</si>
  <si>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</si>
  <si>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</si>
  <si>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</si>
  <si>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</si>
  <si>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</si>
  <si>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</si>
  <si>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</si>
  <si>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</si>
  <si>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</si>
  <si>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</si>
  <si>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</si>
  <si>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</si>
  <si>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</si>
  <si>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</si>
  <si>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</si>
  <si>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</si>
  <si>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</si>
  <si>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</si>
  <si>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</si>
  <si>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</si>
  <si>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</si>
  <si>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</si>
  <si>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</si>
  <si>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</si>
  <si>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</si>
  <si>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</si>
  <si>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</si>
  <si>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</si>
  <si>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</si>
  <si>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</si>
  <si>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</si>
  <si>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</si>
  <si>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</si>
  <si>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</si>
  <si>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</si>
  <si>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</si>
  <si>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</si>
  <si>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</si>
  <si>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</si>
  <si>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</si>
  <si>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</si>
  <si>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</si>
  <si>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</si>
  <si>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</si>
  <si>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</si>
  <si>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</si>
  <si>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</si>
  <si>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</si>
  <si>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</si>
  <si>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</si>
  <si>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</si>
  <si>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</si>
  <si>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</si>
  <si>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</si>
  <si>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</si>
  <si>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</si>
  <si>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</si>
  <si>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</si>
  <si>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</si>
  <si>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</si>
  <si>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</si>
  <si>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</si>
  <si>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</si>
  <si>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</si>
  <si>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</si>
  <si>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</si>
  <si>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</si>
  <si>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</si>
  <si>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</si>
  <si>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</si>
  <si>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</si>
  <si>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</si>
  <si>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</si>
  <si>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</si>
  <si>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</si>
  <si>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</si>
  <si>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</si>
  <si>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</si>
  <si>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</si>
  <si>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</si>
  <si>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</si>
  <si>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</si>
  <si>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</si>
  <si>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</si>
  <si>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</si>
  <si>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</si>
  <si>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</si>
  <si>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</si>
  <si>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</si>
  <si>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</si>
  <si>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</si>
  <si>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</si>
  <si>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</si>
  <si>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</si>
  <si>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</si>
  <si>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</si>
  <si>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</si>
  <si>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</si>
  <si>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</si>
  <si>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</si>
  <si>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</si>
  <si>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</si>
  <si>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</si>
  <si>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</si>
  <si>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</si>
  <si>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</si>
  <si>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</si>
  <si>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</si>
  <si>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</si>
  <si>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</si>
  <si>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</si>
  <si>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</si>
  <si>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</si>
  <si>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</si>
  <si>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</si>
  <si>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</si>
  <si>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</si>
  <si>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</si>
  <si>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</si>
  <si>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</si>
  <si>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</si>
  <si>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</si>
  <si>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</si>
  <si>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</si>
  <si>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</si>
  <si>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</si>
  <si>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</si>
  <si>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</si>
  <si>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</si>
  <si>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</si>
  <si>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</si>
  <si>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</si>
  <si>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</si>
  <si>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</si>
  <si>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</si>
  <si>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</si>
  <si>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</si>
  <si>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</si>
  <si>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</si>
  <si>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</si>
  <si>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</si>
  <si>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</si>
  <si>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</si>
  <si>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</si>
  <si>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</si>
  <si>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</si>
  <si>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</si>
  <si>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</si>
  <si>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</si>
  <si>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</si>
  <si>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</si>
  <si>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</si>
  <si>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</si>
  <si>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</si>
  <si>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</si>
  <si>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</si>
  <si>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</si>
  <si>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</si>
  <si>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</si>
  <si>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</si>
  <si>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</si>
  <si>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</si>
  <si>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</si>
  <si>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</si>
  <si>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</si>
  <si>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</si>
  <si>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</si>
  <si>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</si>
  <si>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</si>
  <si>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</si>
  <si>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</si>
  <si>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</si>
  <si>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</si>
  <si>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</si>
  <si>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</si>
  <si>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</si>
  <si>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</si>
  <si>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</si>
  <si>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</si>
  <si>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</si>
  <si>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</si>
  <si>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</si>
  <si>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</si>
  <si>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</si>
  <si>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</si>
  <si>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</si>
  <si>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</si>
  <si>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</si>
  <si>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</si>
  <si>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</si>
  <si>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</si>
  <si>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</si>
  <si>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</si>
  <si>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</si>
  <si>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</si>
  <si>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</si>
  <si>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</si>
  <si>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</si>
  <si>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</si>
  <si>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</si>
  <si>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</si>
  <si>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</si>
  <si>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</si>
  <si>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</si>
  <si>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</si>
  <si>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</si>
  <si>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</si>
  <si>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</si>
  <si>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</si>
  <si>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</si>
  <si>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</si>
  <si>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</si>
  <si>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</si>
  <si>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</si>
  <si>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</si>
  <si>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</si>
  <si>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</si>
  <si>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</si>
  <si>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</si>
  <si>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</si>
  <si>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</si>
  <si>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</si>
  <si>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</si>
  <si>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</si>
  <si>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</si>
  <si>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</si>
  <si>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</si>
  <si>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</si>
  <si>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</si>
  <si>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</si>
  <si>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</si>
  <si>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</si>
  <si>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</si>
  <si>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</si>
  <si>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</si>
  <si>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</si>
  <si>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</si>
  <si>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</si>
  <si>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</si>
  <si>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</si>
  <si>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</si>
  <si>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</si>
  <si>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</si>
  <si>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</si>
  <si>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</si>
  <si>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</si>
  <si>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</si>
  <si>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</si>
  <si>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</si>
  <si>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</si>
  <si>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</si>
  <si>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</si>
  <si>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</si>
  <si>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</si>
  <si>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</si>
  <si>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</si>
  <si>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</si>
  <si>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</si>
  <si>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</si>
  <si>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</si>
  <si>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</si>
  <si>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</si>
  <si>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</si>
  <si>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</si>
  <si>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</si>
  <si>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</si>
  <si>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</si>
  <si>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</si>
  <si>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</si>
  <si>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</si>
  <si>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</si>
  <si>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</si>
  <si>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</si>
  <si>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</si>
  <si>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</si>
  <si>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</si>
  <si>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</si>
  <si>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</si>
  <si>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</si>
  <si>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</si>
  <si>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</si>
  <si>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</si>
  <si>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</si>
  <si>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</si>
  <si>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</si>
  <si>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</si>
  <si>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</si>
  <si>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</si>
  <si>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</si>
  <si>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</si>
  <si>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</si>
  <si>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</si>
  <si>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</si>
  <si>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</si>
  <si>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</si>
  <si>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</si>
  <si>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</si>
  <si>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</si>
  <si>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</si>
  <si>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</si>
  <si>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</si>
  <si>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</si>
  <si>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</si>
  <si>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</si>
  <si>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</si>
  <si>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</si>
  <si>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</si>
  <si>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</si>
  <si>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</si>
  <si>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</si>
  <si>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</si>
  <si>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</si>
  <si>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</si>
  <si>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</si>
  <si>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</si>
  <si>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</si>
  <si>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</si>
  <si>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</si>
  <si>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</si>
  <si>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</si>
  <si>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</si>
  <si>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</si>
  <si>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</si>
  <si>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</si>
  <si>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</si>
  <si>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</si>
  <si>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</si>
  <si>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</si>
  <si>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</si>
  <si>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</si>
  <si>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</si>
  <si>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</si>
  <si>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</si>
  <si>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</si>
  <si>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</si>
  <si>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</si>
  <si>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</si>
  <si>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</si>
  <si>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</si>
  <si>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</si>
  <si>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</si>
  <si>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</si>
  <si>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</si>
  <si>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</si>
  <si>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</si>
  <si>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</si>
  <si>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</si>
  <si>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</si>
  <si>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</si>
  <si>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</si>
  <si>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</si>
  <si>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</si>
  <si>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</si>
  <si>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</si>
  <si>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</si>
  <si>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</si>
  <si>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</si>
  <si>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</si>
  <si>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</si>
  <si>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</si>
  <si>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</si>
  <si>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</si>
  <si>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</si>
  <si>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</si>
  <si>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</si>
  <si>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</si>
  <si>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</si>
  <si>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</si>
  <si>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</si>
  <si>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</si>
  <si>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</si>
  <si>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</si>
  <si>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</si>
  <si>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</si>
  <si>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</si>
  <si>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</si>
  <si>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</si>
  <si>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</si>
  <si>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</si>
  <si>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</si>
  <si>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</si>
  <si>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</si>
  <si>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</si>
  <si>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</si>
  <si>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</si>
  <si>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</si>
  <si>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</si>
  <si>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</si>
  <si>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</si>
  <si>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</si>
  <si>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</si>
  <si>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</si>
  <si>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</si>
  <si>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</si>
  <si>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</si>
  <si>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</si>
  <si>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</si>
  <si>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</si>
  <si>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</si>
  <si>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</si>
  <si>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</si>
  <si>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</si>
  <si>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</si>
  <si>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</si>
  <si>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</si>
  <si>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</si>
  <si>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</si>
  <si>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</si>
  <si>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</si>
  <si>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</si>
  <si>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</si>
  <si>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</si>
  <si>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</si>
  <si>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</si>
  <si>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</si>
  <si>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</si>
  <si>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</si>
  <si>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</si>
  <si>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</si>
  <si>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</si>
  <si>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</si>
  <si>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</si>
  <si>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</si>
  <si>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</si>
  <si>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</si>
  <si>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</si>
  <si>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</si>
  <si>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</si>
  <si>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</si>
  <si>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</si>
  <si>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</si>
  <si>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</si>
  <si>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</si>
  <si>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</si>
  <si>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</si>
  <si>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</si>
  <si>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</si>
  <si>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</si>
  <si>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</si>
  <si>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</si>
  <si>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</si>
  <si>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</si>
  <si>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</si>
  <si>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</si>
  <si>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</si>
  <si>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</si>
  <si>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</si>
  <si>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</si>
  <si>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</si>
  <si>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</si>
  <si>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</si>
  <si>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</si>
  <si>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</si>
  <si>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</si>
  <si>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</si>
  <si>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</si>
  <si>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</si>
  <si>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</si>
  <si>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</si>
  <si>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</si>
  <si>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</si>
  <si>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</si>
  <si>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</si>
  <si>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</si>
  <si>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</si>
  <si>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</si>
  <si>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</si>
  <si>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</si>
  <si>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</si>
  <si>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</si>
  <si>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</si>
  <si>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</si>
  <si>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</si>
  <si>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</si>
  <si>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</si>
  <si>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</si>
  <si>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</si>
  <si>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</si>
  <si>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</si>
  <si>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</si>
  <si>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</si>
  <si>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</si>
  <si>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</si>
  <si>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</si>
  <si>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</si>
  <si>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</si>
  <si>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</si>
  <si>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</si>
  <si>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</si>
  <si>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</si>
  <si>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</si>
  <si>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</si>
  <si>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</si>
  <si>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</si>
  <si>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</si>
  <si>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</si>
  <si>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</si>
  <si>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</si>
  <si>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</si>
  <si>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</si>
  <si>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</si>
  <si>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</si>
  <si>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</si>
  <si>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</si>
  <si>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</si>
  <si>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</si>
  <si>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</si>
  <si>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</si>
  <si>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</si>
  <si>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</si>
  <si>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</si>
  <si>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</si>
  <si>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</si>
  <si>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</si>
  <si>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</si>
  <si>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</si>
  <si>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</si>
  <si>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</si>
  <si>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</si>
  <si>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</si>
  <si>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</si>
  <si>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</si>
  <si>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</si>
  <si>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</si>
  <si>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</si>
  <si>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</si>
  <si>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</si>
  <si>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</si>
  <si>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</si>
  <si>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</si>
  <si>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</si>
  <si>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</si>
  <si>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</si>
  <si>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</si>
  <si>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</si>
  <si>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</si>
  <si>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</si>
  <si>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</si>
  <si>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</si>
  <si>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</si>
  <si>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</si>
  <si>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</si>
  <si>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</si>
  <si>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</si>
  <si>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</si>
  <si>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</si>
  <si>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</si>
  <si>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</si>
  <si>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</si>
  <si>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</si>
  <si>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</si>
  <si>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</si>
  <si>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</si>
  <si>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</si>
  <si>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</si>
  <si>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</si>
  <si>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</si>
  <si>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</si>
  <si>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</si>
  <si>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</si>
  <si>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</si>
  <si>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</si>
  <si>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</si>
  <si>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</si>
  <si>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</si>
  <si>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</si>
  <si>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</si>
  <si>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</si>
  <si>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</si>
  <si>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</si>
  <si>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</si>
  <si>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</si>
  <si>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</si>
  <si>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</si>
  <si>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</si>
  <si>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</si>
  <si>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</si>
  <si>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</si>
  <si>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</si>
  <si>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</si>
  <si>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</si>
  <si>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</si>
  <si>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</si>
  <si>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</si>
  <si>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</si>
  <si>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</si>
  <si>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</si>
  <si>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</si>
  <si>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</si>
  <si>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</si>
  <si>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</si>
  <si>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</si>
  <si>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</si>
  <si>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</si>
  <si>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</si>
  <si>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</si>
  <si>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</si>
  <si>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</si>
  <si>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</si>
  <si>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</si>
  <si>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</si>
  <si>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</si>
  <si>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</si>
  <si>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</si>
  <si>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</si>
  <si>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</si>
  <si>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</si>
  <si>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</si>
  <si>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</si>
  <si>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</si>
  <si>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</si>
  <si>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</si>
  <si>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</si>
  <si>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</si>
  <si>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</si>
  <si>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</si>
  <si>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</si>
  <si>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</si>
  <si>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</si>
  <si>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</si>
  <si>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</si>
  <si>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</si>
  <si>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</si>
  <si>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</si>
  <si>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</si>
  <si>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</si>
  <si>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</si>
  <si>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</si>
  <si>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</si>
  <si>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</si>
  <si>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</si>
  <si>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</si>
  <si>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</si>
  <si>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</si>
  <si>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</si>
  <si>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</si>
  <si>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</si>
  <si>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</si>
  <si>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</si>
  <si>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</si>
  <si>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</si>
  <si>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</si>
  <si>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</si>
  <si>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</si>
  <si>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</si>
  <si>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</si>
  <si>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</si>
  <si>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</si>
  <si>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</si>
  <si>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</si>
  <si>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</si>
  <si>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</si>
  <si>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</si>
  <si>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</si>
  <si>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</si>
  <si>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</si>
  <si>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</si>
  <si>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</si>
  <si>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</si>
  <si>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</si>
  <si>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</si>
  <si>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</si>
  <si>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</si>
  <si>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</si>
  <si>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</si>
  <si>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</si>
  <si>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</si>
  <si>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</si>
  <si>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</si>
  <si>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</si>
  <si>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</si>
  <si>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</si>
  <si>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</si>
  <si>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</si>
  <si>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</si>
  <si>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</si>
  <si>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</si>
  <si>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</si>
  <si>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</si>
  <si>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</si>
  <si>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</si>
  <si>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</si>
  <si>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</si>
  <si>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</si>
  <si>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</si>
  <si>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</si>
  <si>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</si>
  <si>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</si>
  <si>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</si>
  <si>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</si>
  <si>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</si>
  <si>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</si>
  <si>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</si>
  <si>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</si>
  <si>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</si>
  <si>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</si>
  <si>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</si>
  <si>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</si>
  <si>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</si>
  <si>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</si>
  <si>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</si>
  <si>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</si>
  <si>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</si>
  <si>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</si>
  <si>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</si>
  <si>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</si>
  <si>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</si>
  <si>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</si>
  <si>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</si>
  <si>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</si>
  <si>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</si>
  <si>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</si>
  <si>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</si>
  <si>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</si>
  <si>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</si>
  <si>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</si>
  <si>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</si>
  <si>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</si>
  <si>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</si>
  <si>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</si>
  <si>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</si>
  <si>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</si>
  <si>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</si>
  <si>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</si>
  <si>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</si>
  <si>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</si>
  <si>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</si>
  <si>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</si>
  <si>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</si>
  <si>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</si>
  <si>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</si>
  <si>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</si>
  <si>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</si>
  <si>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</si>
  <si>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</si>
  <si>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</si>
  <si>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</si>
  <si>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</si>
  <si>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</si>
  <si>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</si>
  <si>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</si>
  <si>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</si>
  <si>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</si>
  <si>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</si>
  <si>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</si>
  <si>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</si>
  <si>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</si>
  <si>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</si>
  <si>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</si>
  <si>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</si>
  <si>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</si>
  <si>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</si>
  <si>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</si>
  <si>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</si>
  <si>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</si>
  <si>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</si>
  <si>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</si>
  <si>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</si>
  <si>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</si>
  <si>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</si>
  <si>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</si>
  <si>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</si>
  <si>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</si>
  <si>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</si>
  <si>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</si>
  <si>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</si>
  <si>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</si>
  <si>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</si>
  <si>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</si>
  <si>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</si>
  <si>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</si>
  <si>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</si>
  <si>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</si>
  <si>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</si>
  <si>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</si>
  <si>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</si>
  <si>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</si>
  <si>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</si>
  <si>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</si>
  <si>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</si>
  <si>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</si>
  <si>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</si>
  <si>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</si>
  <si>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</si>
  <si>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</si>
  <si>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</si>
  <si>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</si>
  <si>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</si>
  <si>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</si>
  <si>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</si>
  <si>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</si>
  <si>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</si>
  <si>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</si>
  <si>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</si>
  <si>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</si>
  <si>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</si>
  <si>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</si>
  <si>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</si>
  <si>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</si>
  <si>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</si>
  <si>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</si>
  <si>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</si>
  <si>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</si>
  <si>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</si>
  <si>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</si>
  <si>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</si>
  <si>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</si>
  <si>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</si>
  <si>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</si>
  <si>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</si>
  <si>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</si>
  <si>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</si>
  <si>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</si>
  <si>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</si>
  <si>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</si>
  <si>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</si>
  <si>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</si>
  <si>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</si>
  <si>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</si>
  <si>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</si>
  <si>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</si>
  <si>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</si>
  <si>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</si>
  <si>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</si>
  <si>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</si>
  <si>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</si>
  <si>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</si>
  <si>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</si>
  <si>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</si>
  <si>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</si>
  <si>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</si>
  <si>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</si>
  <si>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</si>
  <si>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</si>
  <si>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</si>
  <si>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</si>
  <si>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</si>
  <si>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</si>
  <si>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</si>
  <si>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</si>
  <si>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</si>
  <si>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</si>
  <si>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</si>
  <si>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</si>
  <si>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</si>
  <si>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</si>
  <si>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</si>
  <si>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</si>
  <si>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</si>
  <si>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</si>
  <si>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</si>
  <si>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</si>
  <si>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</si>
  <si>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</si>
  <si>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</si>
  <si>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</si>
  <si>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</si>
  <si>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</si>
  <si>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</si>
  <si>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</si>
  <si>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</si>
  <si>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</si>
  <si>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</si>
  <si>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</si>
  <si>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</si>
  <si>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</si>
  <si>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</si>
  <si>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</si>
  <si>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</si>
  <si>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</si>
  <si>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</si>
  <si>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</si>
  <si>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</si>
  <si>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</si>
  <si>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</si>
  <si>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</si>
  <si>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</si>
  <si>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</si>
  <si>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</si>
  <si>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</si>
  <si>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</si>
  <si>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</si>
  <si>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</si>
  <si>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</si>
  <si>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</si>
  <si>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</si>
  <si>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</si>
  <si>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</si>
  <si>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</si>
  <si>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</si>
  <si>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</si>
  <si>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</si>
  <si>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</si>
  <si>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</si>
  <si>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</si>
  <si>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</si>
  <si>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</si>
  <si>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</si>
  <si>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</si>
  <si>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</si>
  <si>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</si>
  <si>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</si>
  <si>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</si>
  <si>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</si>
  <si>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</si>
  <si>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</si>
  <si>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</si>
  <si>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</si>
  <si>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</si>
  <si>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</si>
  <si>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</si>
  <si>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</si>
  <si>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</si>
  <si>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</si>
  <si>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</si>
  <si>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</si>
  <si>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</si>
  <si>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</si>
  <si>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</si>
  <si>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</si>
  <si>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</si>
  <si>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</si>
  <si>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</si>
  <si>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</si>
  <si>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</si>
  <si>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</si>
  <si>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</si>
  <si>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</si>
  <si>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</si>
  <si>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</si>
  <si>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</si>
  <si>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</si>
  <si>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</si>
  <si>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</si>
  <si>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</si>
  <si>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</si>
  <si>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</si>
  <si>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</si>
  <si>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</si>
  <si>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</si>
  <si>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</si>
  <si>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</si>
  <si>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</si>
  <si>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</si>
  <si>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</si>
  <si>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</si>
  <si>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</si>
  <si>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</si>
  <si>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</si>
  <si>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</si>
  <si>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</si>
  <si>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</si>
  <si>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</si>
  <si>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</si>
  <si>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</si>
  <si>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</si>
  <si>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</si>
  <si>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</si>
  <si>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</si>
  <si>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</si>
  <si>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</si>
  <si>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</si>
  <si>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</si>
  <si>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</si>
  <si>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</si>
  <si>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</si>
  <si>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</si>
  <si>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</si>
  <si>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</si>
  <si>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</si>
  <si>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</si>
  <si>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</si>
  <si>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</si>
  <si>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</si>
  <si>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</si>
  <si>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</si>
  <si>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</si>
  <si>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</si>
  <si>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</si>
  <si>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</si>
  <si>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</si>
  <si>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</si>
  <si>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</si>
  <si>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</si>
  <si>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</si>
  <si>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</si>
  <si>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</si>
  <si>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</si>
  <si>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</si>
  <si>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</si>
  <si>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</si>
  <si>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</si>
  <si>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</si>
  <si>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</si>
  <si>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</si>
  <si>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</si>
  <si>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</si>
  <si>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</si>
  <si>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</si>
  <si>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</si>
  <si>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</si>
  <si>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</si>
  <si>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</si>
  <si>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</si>
  <si>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</si>
  <si>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</si>
  <si>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</si>
  <si>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</si>
  <si>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</si>
  <si>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</si>
  <si>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</si>
  <si>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</si>
  <si>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</si>
  <si>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</si>
  <si>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</si>
  <si>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</si>
  <si>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</si>
  <si>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</si>
  <si>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</si>
  <si>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</si>
  <si>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</si>
  <si>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</si>
  <si>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</si>
  <si>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</si>
  <si>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</si>
  <si>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</si>
  <si>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</si>
  <si>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</si>
  <si>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</si>
  <si>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</si>
  <si>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</si>
  <si>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</si>
  <si>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</si>
  <si>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</si>
  <si>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</si>
  <si>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</si>
  <si>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</si>
  <si>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</si>
  <si>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</si>
  <si>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</si>
  <si>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</si>
  <si>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</si>
  <si>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</si>
  <si>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</si>
  <si>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</si>
  <si>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</si>
  <si>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</si>
  <si>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</si>
  <si>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</si>
  <si>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</si>
  <si>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</si>
  <si>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</si>
  <si>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</si>
  <si>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</si>
  <si>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</si>
  <si>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</si>
  <si>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</si>
  <si>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</si>
  <si>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</si>
  <si>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</si>
  <si>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</si>
  <si>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</si>
  <si>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</si>
  <si>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</si>
  <si>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</si>
  <si>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</si>
  <si>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</si>
  <si>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</si>
  <si>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</si>
  <si>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</si>
  <si>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</si>
  <si>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</si>
  <si>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</si>
  <si>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</si>
  <si>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</si>
  <si>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</si>
  <si>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</si>
  <si>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</si>
  <si>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</si>
  <si>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</si>
  <si>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</si>
  <si>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</si>
  <si>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</si>
  <si>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</si>
  <si>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</si>
  <si>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</si>
  <si>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</si>
  <si>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</si>
  <si>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</si>
  <si>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</si>
  <si>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</si>
  <si>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</si>
  <si>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</si>
  <si>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</si>
  <si>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</si>
  <si>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</si>
  <si>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</si>
  <si>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</si>
  <si>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</si>
  <si>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</si>
  <si>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</si>
  <si>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</si>
  <si>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</si>
  <si>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</si>
  <si>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</si>
  <si>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</si>
  <si>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</si>
  <si>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</si>
  <si>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</si>
  <si>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</si>
  <si>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</si>
  <si>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</si>
  <si>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</si>
  <si>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</si>
  <si>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</si>
  <si>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</si>
  <si>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</si>
  <si>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</si>
  <si>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</si>
  <si>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</si>
  <si>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</si>
  <si>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</si>
  <si>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</si>
  <si>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</si>
  <si>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</si>
  <si>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</si>
  <si>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</si>
  <si>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</si>
  <si>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</si>
  <si>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</si>
  <si>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</si>
  <si>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</si>
  <si>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</si>
  <si>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</si>
  <si>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</si>
  <si>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</si>
  <si>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</si>
  <si>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</si>
  <si>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</si>
  <si>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</si>
  <si>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</si>
  <si>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</si>
  <si>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</si>
  <si>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</si>
  <si>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</si>
  <si>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</si>
  <si>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</si>
  <si>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</si>
  <si>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</si>
  <si>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</si>
  <si>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</si>
  <si>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</si>
  <si>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</si>
  <si>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</si>
  <si>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</si>
  <si>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</si>
  <si>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</si>
  <si>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</si>
  <si>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</si>
  <si>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</si>
  <si>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</si>
  <si>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</si>
  <si>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</si>
  <si>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</si>
  <si>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</si>
  <si>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</si>
  <si>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</si>
  <si>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</si>
  <si>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</si>
  <si>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</si>
  <si>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</si>
  <si>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</si>
  <si>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</si>
  <si>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</si>
  <si>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</si>
  <si>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</si>
  <si>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</si>
  <si>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</si>
  <si>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</si>
  <si>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</si>
  <si>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</si>
  <si>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</si>
  <si>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</si>
  <si>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</si>
  <si>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</si>
  <si>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</si>
  <si>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</si>
  <si>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</si>
  <si>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</si>
  <si>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</si>
  <si>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</si>
  <si>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</si>
  <si>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</si>
  <si>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</si>
  <si>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</si>
  <si>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</si>
  <si>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</si>
  <si>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</si>
  <si>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</si>
  <si>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</si>
  <si>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</si>
  <si>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</si>
  <si>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</si>
  <si>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</si>
  <si>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</si>
  <si>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</si>
  <si>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</si>
  <si>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</si>
  <si>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</si>
  <si>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</si>
  <si>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</si>
  <si>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</si>
  <si>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</si>
  <si>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</si>
  <si>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</si>
  <si>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</si>
  <si>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</si>
  <si>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</si>
  <si>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</si>
  <si>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</si>
  <si>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</si>
  <si>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</si>
  <si>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</si>
  <si>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</si>
  <si>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</si>
  <si>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</si>
  <si>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</si>
  <si>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</si>
  <si>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</si>
  <si>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</si>
  <si>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</si>
  <si>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</si>
  <si>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</si>
  <si>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</si>
  <si>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</si>
  <si>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</si>
  <si>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</si>
  <si>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</si>
  <si>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</si>
  <si>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</si>
  <si>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</si>
  <si>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</si>
  <si>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</si>
  <si>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</si>
  <si>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</si>
  <si>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</si>
  <si>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</si>
  <si>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</si>
  <si>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</si>
  <si>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</si>
  <si>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</si>
  <si>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</si>
  <si>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</si>
  <si>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</si>
  <si>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</si>
  <si>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</si>
  <si>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</si>
  <si>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</si>
  <si>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</si>
  <si>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</si>
  <si>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</si>
  <si>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</si>
  <si>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</si>
  <si>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</si>
  <si>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</si>
  <si>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</si>
  <si>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</si>
  <si>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</si>
  <si>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</si>
  <si>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</si>
  <si>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</si>
  <si>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</si>
  <si>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</si>
  <si>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</si>
  <si>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</si>
  <si>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</si>
  <si>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</si>
  <si>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</si>
  <si>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</si>
  <si>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</si>
  <si>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</si>
  <si>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</si>
  <si>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</si>
  <si>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</si>
  <si>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</si>
  <si>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</si>
  <si>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</si>
  <si>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</si>
  <si>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</si>
  <si>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</si>
  <si>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</si>
  <si>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</si>
  <si>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</si>
  <si>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</si>
  <si>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</si>
  <si>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</si>
  <si>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</si>
  <si>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</si>
  <si>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</si>
  <si>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</si>
  <si>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</si>
  <si>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</si>
  <si>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</si>
  <si>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</si>
  <si>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</si>
  <si>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</si>
  <si>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</si>
  <si>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</si>
  <si>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</si>
  <si>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</si>
  <si>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</si>
  <si>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</si>
  <si>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</si>
  <si>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</si>
  <si>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</si>
  <si>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</si>
  <si>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</si>
  <si>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</si>
  <si>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</si>
  <si>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</si>
  <si>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</si>
  <si>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</si>
  <si>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</si>
  <si>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</si>
  <si>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</si>
  <si>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</si>
  <si>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</si>
  <si>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</si>
  <si>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</si>
  <si>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</si>
  <si>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</si>
  <si>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</si>
  <si>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</si>
  <si>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</si>
  <si>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</si>
  <si>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</si>
  <si>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</si>
  <si>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</si>
  <si>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</si>
  <si>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</si>
  <si>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</si>
  <si>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</si>
  <si>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</si>
  <si>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</si>
  <si>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</si>
  <si>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</si>
  <si>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</si>
  <si>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</si>
  <si>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</si>
  <si>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</si>
  <si>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</si>
  <si>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</si>
  <si>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</si>
  <si>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</si>
  <si>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</si>
  <si>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</si>
  <si>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</si>
  <si>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</si>
  <si>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</si>
  <si>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</si>
  <si>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</si>
  <si>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</si>
  <si>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</si>
  <si>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</si>
  <si>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</si>
  <si>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</si>
  <si>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</si>
  <si>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</si>
  <si>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</si>
  <si>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</si>
  <si>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</si>
  <si>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</si>
  <si>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</si>
  <si>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</si>
  <si>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</si>
  <si>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</si>
  <si>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</si>
  <si>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</si>
  <si>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</si>
  <si>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</si>
  <si>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</si>
  <si>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</si>
  <si>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</si>
  <si>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</si>
  <si>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</si>
  <si>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</si>
  <si>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</si>
  <si>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</si>
  <si>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</si>
  <si>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</si>
  <si>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</si>
  <si>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</si>
  <si>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</si>
  <si>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</si>
  <si>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</si>
  <si>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</si>
  <si>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</si>
  <si>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</si>
  <si>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</si>
  <si>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</si>
  <si>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</si>
  <si>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</si>
  <si>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</si>
  <si>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</si>
  <si>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</si>
  <si>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</si>
  <si>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</si>
  <si>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</si>
  <si>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</si>
  <si>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</si>
  <si>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</si>
  <si>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</si>
  <si>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</si>
  <si>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</si>
  <si>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</si>
  <si>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</si>
  <si>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</si>
  <si>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</si>
  <si>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</si>
  <si>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</si>
  <si>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</si>
  <si>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</si>
  <si>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</si>
  <si>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</si>
  <si>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</si>
  <si>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</si>
  <si>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</si>
  <si>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</si>
  <si>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</si>
  <si>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</si>
  <si>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</si>
  <si>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</si>
  <si>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</si>
  <si>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</si>
  <si>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</si>
  <si>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</si>
  <si>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</si>
  <si>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</si>
  <si>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</si>
  <si>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</si>
  <si>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</si>
  <si>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</si>
  <si>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</si>
  <si>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</si>
  <si>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</si>
  <si>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</si>
  <si>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</si>
  <si>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</si>
  <si>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</si>
  <si>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</si>
  <si>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</si>
  <si>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</si>
  <si>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</si>
  <si>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</si>
  <si>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</si>
  <si>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</si>
  <si>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</si>
  <si>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</si>
  <si>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</si>
  <si>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</si>
  <si>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</si>
  <si>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</si>
  <si>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</si>
  <si>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</si>
  <si>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</si>
  <si>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</si>
  <si>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</si>
  <si>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</si>
  <si>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</si>
  <si>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</si>
  <si>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</si>
  <si>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</si>
  <si>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</si>
  <si>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</si>
  <si>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</si>
  <si>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</si>
  <si>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</si>
  <si>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</si>
  <si>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</si>
  <si>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</si>
  <si>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</si>
  <si>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</si>
  <si>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</si>
  <si>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</si>
  <si>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</si>
  <si>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</si>
  <si>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</si>
  <si>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</si>
  <si>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</si>
  <si>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</si>
  <si>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</si>
  <si>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</si>
  <si>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</si>
  <si>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</si>
  <si>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</si>
  <si>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</si>
  <si>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</si>
  <si>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</si>
  <si>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</si>
  <si>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</si>
  <si>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</si>
  <si>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</si>
  <si>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</si>
  <si>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</si>
  <si>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</si>
  <si>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</si>
  <si>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</si>
  <si>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</si>
  <si>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</si>
  <si>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</si>
  <si>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</si>
  <si>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</si>
  <si>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</si>
  <si>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</si>
  <si>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</si>
  <si>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</si>
  <si>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</si>
  <si>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</si>
  <si>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</si>
  <si>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</si>
  <si>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</si>
  <si>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</si>
  <si>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</si>
  <si>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</si>
  <si>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</si>
  <si>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</si>
  <si>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</si>
  <si>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</si>
  <si>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</si>
  <si>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</si>
  <si>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</si>
  <si>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</si>
  <si>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</si>
  <si>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</si>
  <si>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</si>
  <si>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</si>
  <si>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</si>
  <si>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</si>
  <si>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</si>
  <si>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</si>
  <si>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</si>
  <si>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</si>
  <si>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</si>
  <si>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</si>
  <si>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</si>
  <si>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</si>
  <si>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</si>
  <si>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</si>
  <si>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</si>
  <si>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</si>
  <si>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</si>
  <si>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</si>
  <si>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</si>
  <si>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</si>
  <si>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</si>
  <si>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</si>
  <si>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</si>
  <si>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</si>
  <si>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</si>
  <si>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</si>
  <si>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</si>
  <si>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</si>
  <si>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</si>
  <si>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</si>
  <si>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</si>
  <si>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</si>
  <si>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</si>
  <si>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</si>
  <si>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</si>
  <si>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</si>
  <si>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</si>
  <si>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</si>
  <si>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</si>
  <si>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</si>
  <si>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</si>
  <si>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</si>
  <si>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</si>
  <si>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</si>
  <si>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</si>
  <si>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</si>
  <si>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</si>
  <si>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</si>
  <si>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</si>
  <si>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</si>
  <si>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</si>
  <si>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</si>
  <si>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</si>
  <si>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</si>
  <si>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</si>
  <si>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</si>
  <si>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</si>
  <si>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</si>
  <si>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</si>
  <si>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</si>
  <si>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</si>
  <si>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</si>
  <si>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</si>
  <si>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</si>
  <si>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</si>
  <si>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</si>
  <si>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</si>
  <si>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</si>
  <si>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</si>
  <si>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</si>
  <si>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</si>
  <si>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</si>
  <si>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</si>
  <si>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</si>
  <si>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</si>
  <si>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</si>
  <si>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</si>
  <si>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</si>
  <si>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</si>
  <si>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</si>
  <si>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</si>
  <si>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</si>
  <si>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</si>
  <si>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</si>
  <si>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</si>
  <si>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</si>
  <si>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</si>
  <si>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</si>
  <si>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</si>
  <si>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</si>
  <si>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</si>
  <si>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</si>
  <si>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</si>
  <si>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</si>
  <si>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</si>
  <si>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</si>
  <si>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</si>
  <si>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</si>
  <si>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</si>
  <si>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</si>
  <si>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</si>
  <si>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</si>
  <si>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</si>
  <si>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</si>
  <si>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</si>
  <si>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</si>
  <si>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</si>
  <si>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</si>
  <si>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</si>
  <si>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</si>
  <si>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</si>
  <si>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</si>
  <si>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</si>
  <si>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</si>
  <si>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</si>
  <si>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</si>
  <si>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</si>
  <si>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</si>
  <si>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</si>
  <si>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</si>
  <si>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</si>
  <si>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</si>
  <si>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</si>
  <si>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</si>
  <si>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</si>
  <si>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</si>
  <si>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</si>
  <si>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</si>
  <si>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</si>
  <si>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</si>
  <si>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</si>
  <si>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</si>
  <si>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</si>
  <si>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</si>
  <si>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</si>
  <si>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</si>
  <si>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</si>
  <si>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</si>
  <si>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</si>
  <si>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</si>
  <si>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</si>
  <si>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</si>
  <si>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</si>
  <si>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</si>
  <si>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</si>
  <si>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</si>
  <si>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</si>
  <si>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</si>
  <si>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</si>
  <si>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</si>
  <si>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</si>
  <si>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</si>
  <si>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</si>
  <si>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</si>
  <si>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</si>
  <si>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</si>
  <si>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</si>
  <si>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</si>
  <si>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</si>
  <si>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</si>
  <si>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</si>
  <si>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</si>
  <si>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</si>
  <si>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</si>
  <si>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</si>
  <si>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</si>
  <si>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</si>
  <si>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</si>
  <si>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</si>
  <si>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</si>
  <si>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</si>
  <si>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</si>
  <si>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</si>
  <si>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</si>
  <si>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</si>
  <si>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</si>
  <si>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</si>
  <si>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</si>
  <si>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</si>
  <si>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</si>
  <si>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</si>
  <si>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</si>
  <si>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</si>
  <si>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</si>
  <si>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</si>
  <si>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</si>
  <si>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</si>
  <si>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</si>
  <si>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</si>
  <si>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</si>
  <si>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</si>
  <si>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</si>
  <si>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</si>
  <si>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</si>
  <si>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</si>
  <si>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</si>
  <si>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</si>
  <si>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</si>
  <si>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</si>
  <si>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</si>
  <si>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</si>
  <si>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</si>
  <si>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</si>
  <si>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</si>
  <si>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</si>
  <si>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</si>
  <si>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</si>
  <si>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</si>
  <si>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</si>
  <si>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</si>
  <si>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</si>
  <si>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</si>
  <si>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</si>
  <si>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</si>
  <si>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</si>
  <si>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</si>
  <si>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</si>
  <si>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</si>
  <si>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</si>
  <si>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</si>
  <si>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</si>
  <si>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</si>
  <si>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</si>
  <si>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</si>
  <si>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</si>
  <si>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</si>
  <si>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</si>
  <si>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</si>
  <si>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</si>
  <si>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</si>
  <si>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</si>
  <si>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</si>
  <si>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</si>
  <si>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</si>
  <si>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</si>
  <si>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</si>
  <si>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</si>
  <si>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</si>
  <si>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</si>
  <si>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</si>
  <si>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</si>
  <si>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</si>
  <si>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</si>
  <si>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</si>
  <si>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</si>
  <si>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</si>
  <si>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</si>
  <si>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</si>
  <si>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</si>
  <si>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</si>
  <si>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</si>
  <si>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</si>
  <si>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</si>
  <si>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</si>
  <si>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</si>
  <si>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</si>
  <si>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</si>
  <si>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</si>
  <si>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</si>
  <si>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</si>
  <si>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</si>
  <si>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</si>
  <si>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</si>
  <si>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</si>
  <si>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</si>
  <si>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</si>
  <si>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</si>
  <si>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</si>
  <si>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</si>
  <si>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</si>
  <si>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</si>
  <si>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</si>
  <si>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</si>
  <si>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</si>
  <si>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</si>
  <si>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</si>
  <si>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</si>
  <si>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</si>
  <si>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</si>
  <si>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</si>
  <si>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</si>
  <si>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</si>
  <si>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</si>
  <si>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</si>
  <si>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</si>
  <si>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</si>
  <si>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</si>
  <si>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</si>
  <si>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</si>
  <si>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</si>
  <si>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</si>
  <si>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</si>
  <si>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</si>
  <si>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</si>
  <si>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</si>
  <si>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</si>
  <si>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</si>
  <si>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</si>
  <si>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</si>
  <si>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</si>
  <si>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</si>
  <si>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</si>
  <si>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</si>
  <si>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</si>
  <si>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</si>
  <si>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</si>
  <si>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</si>
  <si>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</si>
  <si>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</si>
  <si>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</si>
  <si>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</si>
  <si>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</si>
  <si>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</si>
  <si>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</si>
  <si>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</si>
  <si>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</si>
  <si>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</si>
  <si>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</si>
  <si>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</si>
  <si>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</si>
  <si>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</si>
  <si>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</si>
  <si>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</si>
  <si>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</si>
  <si>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</si>
  <si>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</si>
  <si>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</si>
  <si>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</si>
  <si>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</si>
  <si>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</si>
  <si>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</si>
  <si>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</si>
  <si>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</si>
  <si>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</si>
  <si>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</si>
  <si>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</si>
  <si>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</si>
  <si>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</si>
  <si>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</si>
  <si>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</si>
  <si>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</si>
  <si>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</si>
  <si>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</si>
  <si>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</si>
  <si>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</si>
  <si>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</si>
  <si>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</si>
  <si>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</si>
  <si>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</si>
  <si>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</si>
  <si>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</si>
  <si>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</si>
  <si>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</si>
  <si>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</si>
  <si>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</si>
  <si>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</si>
  <si>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</si>
  <si>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</si>
  <si>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</si>
  <si>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</si>
  <si>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</si>
  <si>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</si>
  <si>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</si>
  <si>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</si>
  <si>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</si>
  <si>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</si>
  <si>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</si>
  <si>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</si>
  <si>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</si>
  <si>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</si>
  <si>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</si>
  <si>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</si>
  <si>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</si>
  <si>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</si>
  <si>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</si>
  <si>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</si>
  <si>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</si>
  <si>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</si>
  <si>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</si>
  <si>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</si>
  <si>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</si>
  <si>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</si>
  <si>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</si>
  <si>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</si>
  <si>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</si>
  <si>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</si>
  <si>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</si>
  <si>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</si>
  <si>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</si>
  <si>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</si>
  <si>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</si>
  <si>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</si>
  <si>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</si>
  <si>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</si>
  <si>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</si>
  <si>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</si>
  <si>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</si>
  <si>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</si>
  <si>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</si>
  <si>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</si>
  <si>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</si>
  <si>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</si>
  <si>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</si>
  <si>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</si>
  <si>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</si>
  <si>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</si>
  <si>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</si>
  <si>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</si>
  <si>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</si>
  <si>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</si>
  <si>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</si>
  <si>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</si>
  <si>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</si>
  <si>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</si>
  <si>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</si>
  <si>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</si>
  <si>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</si>
  <si>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</si>
  <si>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</si>
  <si>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</si>
  <si>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</si>
  <si>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</si>
  <si>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</si>
  <si>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</si>
  <si>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</si>
  <si>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</si>
  <si>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</si>
  <si>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</si>
  <si>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</si>
  <si>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</si>
  <si>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</si>
  <si>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</si>
  <si>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</si>
  <si>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</si>
  <si>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</si>
  <si>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</si>
  <si>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</si>
  <si>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</si>
  <si>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</si>
  <si>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</si>
  <si>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</si>
  <si>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</si>
  <si>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</si>
  <si>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</si>
  <si>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</si>
  <si>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</si>
  <si>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</si>
  <si>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</si>
  <si>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</si>
  <si>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</si>
  <si>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</si>
  <si>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</si>
  <si>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</si>
  <si>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</si>
  <si>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</si>
  <si>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</si>
  <si>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</si>
  <si>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</si>
  <si>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</si>
  <si>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</si>
  <si>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</si>
  <si>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</si>
  <si>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</si>
  <si>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</si>
  <si>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</si>
  <si>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</si>
  <si>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</si>
  <si>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</si>
  <si>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</si>
  <si>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</si>
  <si>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</si>
  <si>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</si>
  <si>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</si>
  <si>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</si>
  <si>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</si>
  <si>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</si>
  <si>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</si>
  <si>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</si>
  <si>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</si>
  <si>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</si>
  <si>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</si>
  <si>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</si>
  <si>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</si>
  <si>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</si>
  <si>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</si>
  <si>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</si>
  <si>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</si>
  <si>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</si>
  <si>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</si>
  <si>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</si>
  <si>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</si>
  <si>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</si>
  <si>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</si>
  <si>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</si>
  <si>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</si>
  <si>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</si>
  <si>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</si>
  <si>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</si>
  <si>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</si>
  <si>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</si>
  <si>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</si>
  <si>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</si>
  <si>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</si>
  <si>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</si>
  <si>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</si>
  <si>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</si>
  <si>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</si>
  <si>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</si>
  <si>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</si>
  <si>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</si>
  <si>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</si>
  <si>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</si>
  <si>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</si>
  <si>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</si>
  <si>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</si>
  <si>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</si>
  <si>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</si>
  <si>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</si>
  <si>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</si>
  <si>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</si>
  <si>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</si>
  <si>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</si>
  <si>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</si>
  <si>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</si>
  <si>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</si>
  <si>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</si>
  <si>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</si>
  <si>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</si>
  <si>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</si>
  <si>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</si>
  <si>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</si>
  <si>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</si>
  <si>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</si>
  <si>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</si>
  <si>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</si>
  <si>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</si>
  <si>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</si>
  <si>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</si>
  <si>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</si>
  <si>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</si>
  <si>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</si>
  <si>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</si>
  <si>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</si>
  <si>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</si>
  <si>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</si>
  <si>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</si>
  <si>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</si>
  <si>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</si>
  <si>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</si>
  <si>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</si>
  <si>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</si>
  <si>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</si>
  <si>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</si>
  <si>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</si>
  <si>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</si>
  <si>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</si>
  <si>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</si>
  <si>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</si>
  <si>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</si>
  <si>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</si>
  <si>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</si>
  <si>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</si>
  <si>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</si>
  <si>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</si>
  <si>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</si>
  <si>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</si>
  <si>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</si>
  <si>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</si>
  <si>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</si>
  <si>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</si>
  <si>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</si>
  <si>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</si>
  <si>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</si>
  <si>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</si>
  <si>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</si>
  <si>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</si>
  <si>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</si>
  <si>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</si>
  <si>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</si>
  <si>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</si>
  <si>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</si>
  <si>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</si>
  <si>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</si>
  <si>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</si>
  <si>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</si>
  <si>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</si>
  <si>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</si>
  <si>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</si>
  <si>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</si>
  <si>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</si>
  <si>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</si>
  <si>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</si>
  <si>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</si>
  <si>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</si>
  <si>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</si>
  <si>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</si>
  <si>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</si>
  <si>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</si>
  <si>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</si>
  <si>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</si>
  <si>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</si>
  <si>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</si>
  <si>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</si>
  <si>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</si>
  <si>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</si>
  <si>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</si>
  <si>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</si>
  <si>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</si>
  <si>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</si>
  <si>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</si>
  <si>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</si>
  <si>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</si>
  <si>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</si>
  <si>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</si>
  <si>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</si>
  <si>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</si>
  <si>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</si>
  <si>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</si>
  <si>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</si>
  <si>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</si>
  <si>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</si>
  <si>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</si>
  <si>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</si>
  <si>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</si>
  <si>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</si>
  <si>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</si>
  <si>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</si>
  <si>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</si>
  <si>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</si>
  <si>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</si>
  <si>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</si>
  <si>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</si>
  <si>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</si>
  <si>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</si>
  <si>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</si>
  <si>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</si>
  <si>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</si>
  <si>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</si>
  <si>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</si>
  <si>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</si>
  <si>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</si>
  <si>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</si>
  <si>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</si>
  <si>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</si>
  <si>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</si>
  <si>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</si>
  <si>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</si>
  <si>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</si>
  <si>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</si>
  <si>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</si>
  <si>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</si>
  <si>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</si>
  <si>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</si>
  <si>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</si>
  <si>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</si>
  <si>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</si>
  <si>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</si>
  <si>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</si>
  <si>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</si>
  <si>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</si>
  <si>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</si>
  <si>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</si>
  <si>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</si>
  <si>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</si>
  <si>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</si>
  <si>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</si>
  <si>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</si>
  <si>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</si>
  <si>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</si>
  <si>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</si>
  <si>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</si>
  <si>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</si>
  <si>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</si>
  <si>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</si>
  <si>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</si>
  <si>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</si>
  <si>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</si>
  <si>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</si>
  <si>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</si>
  <si>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</si>
  <si>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</si>
  <si>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</si>
  <si>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</si>
  <si>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</si>
  <si>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</si>
  <si>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</si>
  <si>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</si>
  <si>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</si>
  <si>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</si>
  <si>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</si>
  <si>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</si>
  <si>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</si>
  <si>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</si>
  <si>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</si>
  <si>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</si>
  <si>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</si>
  <si>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</si>
  <si>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</si>
  <si>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</si>
  <si>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</si>
  <si>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</si>
  <si>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</si>
  <si>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</si>
  <si>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</si>
  <si>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</si>
  <si>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</si>
  <si>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</si>
  <si>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</si>
  <si>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</si>
  <si>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</si>
  <si>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</si>
  <si>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</si>
  <si>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</si>
  <si>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</si>
  <si>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</si>
  <si>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</si>
  <si>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</si>
  <si>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</si>
  <si>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</si>
  <si>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</si>
  <si>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</si>
  <si>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</si>
  <si>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</si>
  <si>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</si>
  <si>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</si>
  <si>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</si>
  <si>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</si>
  <si>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</si>
  <si>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</si>
  <si>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</si>
  <si>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</si>
  <si>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</si>
  <si>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</si>
  <si>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</si>
  <si>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</si>
  <si>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</si>
  <si>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</si>
  <si>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</si>
  <si>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</si>
  <si>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</si>
  <si>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</si>
  <si>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</si>
  <si>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</si>
  <si>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</si>
  <si>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</si>
  <si>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</si>
  <si>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</si>
  <si>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</si>
  <si>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</si>
  <si>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</si>
  <si>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</si>
  <si>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</si>
  <si>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</si>
  <si>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</si>
  <si>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</si>
  <si>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</si>
  <si>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</si>
  <si>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</si>
  <si>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</si>
  <si>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</si>
  <si>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</si>
  <si>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</si>
  <si>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</si>
  <si>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</si>
  <si>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</si>
  <si>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</si>
  <si>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</si>
  <si>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</si>
  <si>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</si>
  <si>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</si>
  <si>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</si>
  <si>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</si>
  <si>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</si>
  <si>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</si>
  <si>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</si>
  <si>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</si>
  <si>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</si>
  <si>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</si>
  <si>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</si>
  <si>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</si>
  <si>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</si>
  <si>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</si>
  <si>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</si>
  <si>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</si>
  <si>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</si>
  <si>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</si>
  <si>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</si>
  <si>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</si>
  <si>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</si>
  <si>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</si>
  <si>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</si>
  <si>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</si>
  <si>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</si>
  <si>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</si>
  <si>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</si>
  <si>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</si>
  <si>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</si>
  <si>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</si>
  <si>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</si>
  <si>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</si>
  <si>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</si>
  <si>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</si>
  <si>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</si>
  <si>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</si>
  <si>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</si>
  <si>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</si>
  <si>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</si>
  <si>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</si>
  <si>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</si>
  <si>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</si>
  <si>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</si>
  <si>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</si>
  <si>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</si>
  <si>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</si>
  <si>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</si>
  <si>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</si>
  <si>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</si>
  <si>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</si>
  <si>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</si>
  <si>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</si>
  <si>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</si>
  <si>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</si>
  <si>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</si>
  <si>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</si>
  <si>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</si>
  <si>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</si>
  <si>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</si>
  <si>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</si>
  <si>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</si>
  <si>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</si>
  <si>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</si>
  <si>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</si>
  <si>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</si>
  <si>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</si>
  <si>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</si>
  <si>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</si>
  <si>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</si>
  <si>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</si>
  <si>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</si>
  <si>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</si>
  <si>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</si>
  <si>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</si>
  <si>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</si>
  <si>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</si>
  <si>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</si>
  <si>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</si>
  <si>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</si>
  <si>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</si>
  <si>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</si>
  <si>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</si>
  <si>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</si>
  <si>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</si>
  <si>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</si>
  <si>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</si>
  <si>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</si>
  <si>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</si>
  <si>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</si>
  <si>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</si>
  <si>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</si>
  <si>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</si>
  <si>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</si>
  <si>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</si>
  <si>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</si>
  <si>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</si>
  <si>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</si>
  <si>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</si>
  <si>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</si>
  <si>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</si>
  <si>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</si>
  <si>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</si>
  <si>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</si>
  <si>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</si>
  <si>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</si>
  <si>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</si>
  <si>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</si>
  <si>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</si>
  <si>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</si>
  <si>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</si>
  <si>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</si>
  <si>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</si>
  <si>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</si>
  <si>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</si>
  <si>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</si>
  <si>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</si>
  <si>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</si>
  <si>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</si>
  <si>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</si>
  <si>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</si>
  <si>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</si>
  <si>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</si>
  <si>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</si>
  <si>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</si>
  <si>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</si>
  <si>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</si>
  <si>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</si>
  <si>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</si>
  <si>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</si>
  <si>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</si>
  <si>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</si>
  <si>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</si>
  <si>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</si>
  <si>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</si>
  <si>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</si>
  <si>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</si>
  <si>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</si>
  <si>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</si>
  <si>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</si>
  <si>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</si>
  <si>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</si>
  <si>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</si>
  <si>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</si>
  <si>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</si>
  <si>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</si>
  <si>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</si>
  <si>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</si>
  <si>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</si>
  <si>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</si>
  <si>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</si>
  <si>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</si>
  <si>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</si>
  <si>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</si>
  <si>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</si>
  <si>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</si>
  <si>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</si>
  <si>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</si>
  <si>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</si>
  <si>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</si>
  <si>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</si>
  <si>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</si>
  <si>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</si>
  <si>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</si>
  <si>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</si>
  <si>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</si>
  <si>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</si>
  <si>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</si>
  <si>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</si>
  <si>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</si>
  <si>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</si>
  <si>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</si>
  <si>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</si>
  <si>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</si>
  <si>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</si>
  <si>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</si>
  <si>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</si>
  <si>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</si>
  <si>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</si>
  <si>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</si>
  <si>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</si>
  <si>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</si>
  <si>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</si>
  <si>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</si>
  <si>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</si>
  <si>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</si>
  <si>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</si>
  <si>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</si>
  <si>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</si>
  <si>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</si>
  <si>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</si>
  <si>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</si>
  <si>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</si>
  <si>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</si>
  <si>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</si>
  <si>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</si>
  <si>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</si>
  <si>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</si>
  <si>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</si>
  <si>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</si>
  <si>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</si>
  <si>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</si>
  <si>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</si>
  <si>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</si>
  <si>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</si>
  <si>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</si>
  <si>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</si>
  <si>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</si>
  <si>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</si>
  <si>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</si>
  <si>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</si>
  <si>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</si>
  <si>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</si>
  <si>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</si>
  <si>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</si>
  <si>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</si>
  <si>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</si>
  <si>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</si>
  <si>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</si>
  <si>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</si>
  <si>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</si>
  <si>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</si>
  <si>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</si>
  <si>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</si>
  <si>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</si>
  <si>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</si>
  <si>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</si>
  <si>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</si>
  <si>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</si>
  <si>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</si>
  <si>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</si>
  <si>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</si>
  <si>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</si>
  <si>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</si>
  <si>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</si>
  <si>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</si>
  <si>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</si>
  <si>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</si>
  <si>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</si>
  <si>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</si>
  <si>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</si>
  <si>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</si>
  <si>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</si>
  <si>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</si>
  <si>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</si>
  <si>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</si>
  <si>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</si>
  <si>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</si>
  <si>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</si>
  <si>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</si>
  <si>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</si>
  <si>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</si>
  <si>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</si>
  <si>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</si>
  <si>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</si>
  <si>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</si>
  <si>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</si>
  <si>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</si>
  <si>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</si>
  <si>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</si>
  <si>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</si>
  <si>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</si>
  <si>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</si>
  <si>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</si>
  <si>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</si>
  <si>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</si>
  <si>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</si>
  <si>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</si>
  <si>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</si>
  <si>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</si>
  <si>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</si>
  <si>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</si>
  <si>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</si>
  <si>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</si>
  <si>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</si>
  <si>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</si>
  <si>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</si>
  <si>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</si>
  <si>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</si>
  <si>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</si>
  <si>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</si>
  <si>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</si>
  <si>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</si>
  <si>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</si>
  <si>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</si>
  <si>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</si>
  <si>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</si>
  <si>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</si>
  <si>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</si>
  <si>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</si>
  <si>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</si>
  <si>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</si>
  <si>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</si>
  <si>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</si>
  <si>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</si>
  <si>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</si>
  <si>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</si>
  <si>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</si>
  <si>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</si>
  <si>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</si>
  <si>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</si>
  <si>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</si>
  <si>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</si>
  <si>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</si>
  <si>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</si>
  <si>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</si>
  <si>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</si>
  <si>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</si>
  <si>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</si>
  <si>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</si>
  <si>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</si>
  <si>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</si>
  <si>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</si>
  <si>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</si>
  <si>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</si>
  <si>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</si>
  <si>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</si>
  <si>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</si>
  <si>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</si>
  <si>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</si>
  <si>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</si>
  <si>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</si>
  <si>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</si>
  <si>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</si>
  <si>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</si>
  <si>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</si>
  <si>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</si>
  <si>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</si>
  <si>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</si>
  <si>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</si>
  <si>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</si>
  <si>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</si>
  <si>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</si>
  <si>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</si>
  <si>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</si>
  <si>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</si>
  <si>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</si>
  <si>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</si>
  <si>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</si>
  <si>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</si>
  <si>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</si>
  <si>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</si>
  <si>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</si>
  <si>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</si>
  <si>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</si>
  <si>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</si>
  <si>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</si>
  <si>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</si>
  <si>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</si>
  <si>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</si>
  <si>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</si>
  <si>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</si>
  <si>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</si>
  <si>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</si>
  <si>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</si>
  <si>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</si>
  <si>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</si>
  <si>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</si>
  <si>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</si>
  <si>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</si>
  <si>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</si>
  <si>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</si>
  <si>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</si>
  <si>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</si>
  <si>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</si>
  <si>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</si>
  <si>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</si>
  <si>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</si>
  <si>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</si>
  <si>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</si>
  <si>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</si>
  <si>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</si>
  <si>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</si>
  <si>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</si>
  <si>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</si>
  <si>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</si>
  <si>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</si>
  <si>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</si>
  <si>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</si>
  <si>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</si>
  <si>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</si>
  <si>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</si>
  <si>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</si>
  <si>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</si>
  <si>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</si>
  <si>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</si>
  <si>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</si>
  <si>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</si>
  <si>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</si>
  <si>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</si>
  <si>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</si>
  <si>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</si>
  <si>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</si>
  <si>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</si>
  <si>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</si>
  <si>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</si>
  <si>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</si>
  <si>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</si>
  <si>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</si>
  <si>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</si>
  <si>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</si>
  <si>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</si>
  <si>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</si>
  <si>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</si>
  <si>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</si>
  <si>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</si>
  <si>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</si>
  <si>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</si>
  <si>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</si>
  <si>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</si>
  <si>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</si>
  <si>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</si>
  <si>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</si>
  <si>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</si>
  <si>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</si>
  <si>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</si>
  <si>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</si>
  <si>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</si>
  <si>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</si>
  <si>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</si>
  <si>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</si>
  <si>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</si>
  <si>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</si>
  <si>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</si>
  <si>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</si>
  <si>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</si>
  <si>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</si>
  <si>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</si>
  <si>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</si>
  <si>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</si>
  <si>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</si>
  <si>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</si>
  <si>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</si>
  <si>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</si>
  <si>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</si>
  <si>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</si>
  <si>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</si>
  <si>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</si>
  <si>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</si>
  <si>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</si>
  <si>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</si>
  <si>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</si>
  <si>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</si>
  <si>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</si>
  <si>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</si>
  <si>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</si>
  <si>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</si>
  <si>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</si>
  <si>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</si>
  <si>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</si>
  <si>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</si>
  <si>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</si>
  <si>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</si>
  <si>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</si>
  <si>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</si>
  <si>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</si>
  <si>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</si>
  <si>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</si>
  <si>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</si>
  <si>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</si>
  <si>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</si>
  <si>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</si>
  <si>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</si>
  <si>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</si>
  <si>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</si>
  <si>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</si>
  <si>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</si>
  <si>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</si>
  <si>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</si>
  <si>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</si>
  <si>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</si>
  <si>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</si>
  <si>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</si>
  <si>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</si>
  <si>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</si>
  <si>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</si>
  <si>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</si>
  <si>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</si>
  <si>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</si>
  <si>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</si>
  <si>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</si>
  <si>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</si>
  <si>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</si>
  <si>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</si>
  <si>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</si>
  <si>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</si>
  <si>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</si>
  <si>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</si>
  <si>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</si>
  <si>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</si>
  <si>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</si>
  <si>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</si>
  <si>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</si>
  <si>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</si>
  <si>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</si>
  <si>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</si>
  <si>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</si>
  <si>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</si>
  <si>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</si>
  <si>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</si>
  <si>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</si>
  <si>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</si>
  <si>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</si>
  <si>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</si>
  <si>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</si>
  <si>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</si>
  <si>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</si>
  <si>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</si>
  <si>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</si>
  <si>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</si>
  <si>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</si>
  <si>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</si>
  <si>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</si>
  <si>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</si>
  <si>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</si>
  <si>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</si>
  <si>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</si>
  <si>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</si>
  <si>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</si>
  <si>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</si>
  <si>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</si>
  <si>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</si>
  <si>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</si>
  <si>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</si>
  <si>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</si>
  <si>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</si>
  <si>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</si>
  <si>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</si>
  <si>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</si>
  <si>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</si>
  <si>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</si>
  <si>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</si>
  <si>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</si>
  <si>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</si>
  <si>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</si>
  <si>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</si>
  <si>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</si>
  <si>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</si>
  <si>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</si>
  <si>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</si>
  <si>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</si>
  <si>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</si>
  <si>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</si>
  <si>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</si>
  <si>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</si>
  <si>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</si>
  <si>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</si>
  <si>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</si>
  <si>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</si>
  <si>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</si>
  <si>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</si>
  <si>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</si>
  <si>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</si>
  <si>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</si>
  <si>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</si>
  <si>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</si>
  <si>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</si>
  <si>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</si>
  <si>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</si>
  <si>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</si>
  <si>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</si>
  <si>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</si>
  <si>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</si>
  <si>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</si>
  <si>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</si>
  <si>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</si>
  <si>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</si>
  <si>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</si>
  <si>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</si>
  <si>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</si>
  <si>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</si>
  <si>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</si>
  <si>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</si>
  <si>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</si>
  <si>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</si>
  <si>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</si>
  <si>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</si>
  <si>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</si>
  <si>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</si>
  <si>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</si>
  <si>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</si>
  <si>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</si>
  <si>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</si>
  <si>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</si>
  <si>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</si>
  <si>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</si>
  <si>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</si>
  <si>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</si>
  <si>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</si>
  <si>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</si>
  <si>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</si>
  <si>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</si>
  <si>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</si>
  <si>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</si>
  <si>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</si>
  <si>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</si>
  <si>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</si>
  <si>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</si>
  <si>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</si>
  <si>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</si>
  <si>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</si>
  <si>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</si>
  <si>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</si>
  <si>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</si>
  <si>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</si>
  <si>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</si>
  <si>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</si>
  <si>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</si>
  <si>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</si>
  <si>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</si>
  <si>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</si>
  <si>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</si>
  <si>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</si>
  <si>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</si>
  <si>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</si>
  <si>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</si>
  <si>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</si>
  <si>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</si>
  <si>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</si>
  <si>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</si>
  <si>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</si>
  <si>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</si>
  <si>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</si>
  <si>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</si>
  <si>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</si>
  <si>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</si>
  <si>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</si>
  <si>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</si>
  <si>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</si>
  <si>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</si>
  <si>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</si>
  <si>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</si>
  <si>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</si>
  <si>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</si>
  <si>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</si>
  <si>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</si>
  <si>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</si>
  <si>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</si>
  <si>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</si>
  <si>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</si>
  <si>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</si>
  <si>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</si>
  <si>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</si>
  <si>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</si>
  <si>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</si>
  <si>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</si>
  <si>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</si>
  <si>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</si>
  <si>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</si>
  <si>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</si>
  <si>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</si>
  <si>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</si>
  <si>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</si>
  <si>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</si>
  <si>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</si>
  <si>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</si>
  <si>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</si>
  <si>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</si>
  <si>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</si>
  <si>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</si>
  <si>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</si>
  <si>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</si>
  <si>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</si>
  <si>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</si>
  <si>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</si>
  <si>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</si>
  <si>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</si>
  <si>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</si>
  <si>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</si>
  <si>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</si>
  <si>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</si>
  <si>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</si>
  <si>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</si>
  <si>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</si>
  <si>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</si>
  <si>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</si>
  <si>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</si>
  <si>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</si>
  <si>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</si>
  <si>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</si>
  <si>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</si>
  <si>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</si>
  <si>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</si>
  <si>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</si>
  <si>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</si>
  <si>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</si>
  <si>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</si>
  <si>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</si>
  <si>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</si>
  <si>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</si>
  <si>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</si>
  <si>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</si>
  <si>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</si>
  <si>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</si>
  <si>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</si>
  <si>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</si>
  <si>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</si>
  <si>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</si>
  <si>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</si>
  <si>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</si>
  <si>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</si>
  <si>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</si>
  <si>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</si>
  <si>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</si>
  <si>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</si>
  <si>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</si>
  <si>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</si>
  <si>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</si>
  <si>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</si>
  <si>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</si>
  <si>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</si>
  <si>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</si>
  <si>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</si>
  <si>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</si>
  <si>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</si>
  <si>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</si>
  <si>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</si>
  <si>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</si>
  <si>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</si>
  <si>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</si>
  <si>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</si>
  <si>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</si>
  <si>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</si>
  <si>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</si>
  <si>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</si>
  <si>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</si>
  <si>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</si>
  <si>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</si>
  <si>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</si>
  <si>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</si>
  <si>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</si>
  <si>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</si>
  <si>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</si>
  <si>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</si>
  <si>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</si>
  <si>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</si>
  <si>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</si>
  <si>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</si>
  <si>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</si>
  <si>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</si>
  <si>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</si>
  <si>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</si>
  <si>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</si>
  <si>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</si>
  <si>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</si>
  <si>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</si>
  <si>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</si>
  <si>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</si>
  <si>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</si>
  <si>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</si>
  <si>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</si>
  <si>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</si>
  <si>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</si>
  <si>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</si>
  <si>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</si>
  <si>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</si>
  <si>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</si>
  <si>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</si>
  <si>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</si>
  <si>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</si>
  <si>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</si>
  <si>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</si>
  <si>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</si>
  <si>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</si>
  <si>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</si>
  <si>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</si>
  <si>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</si>
  <si>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</si>
  <si>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</si>
  <si>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</si>
  <si>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</si>
  <si>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</si>
  <si>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</si>
  <si>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</si>
  <si>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</si>
  <si>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</si>
  <si>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</si>
  <si>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</si>
  <si>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</si>
  <si>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</si>
  <si>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</si>
  <si>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</si>
  <si>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</si>
  <si>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</si>
  <si>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</si>
  <si>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</si>
  <si>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</si>
  <si>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</si>
  <si>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</si>
  <si>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</si>
  <si>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</si>
  <si>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</si>
  <si>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</si>
  <si>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</si>
  <si>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</si>
  <si>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</si>
  <si>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</si>
  <si>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</si>
  <si>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</si>
  <si>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</si>
  <si>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</si>
  <si>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</si>
  <si>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</si>
  <si>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</si>
  <si>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</si>
  <si>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</si>
  <si>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</si>
  <si>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</si>
  <si>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</si>
  <si>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</si>
  <si>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</si>
  <si>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</si>
  <si>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</si>
  <si>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</si>
  <si>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</si>
  <si>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</si>
  <si>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</si>
  <si>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</si>
  <si>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</si>
  <si>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</si>
  <si>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</si>
  <si>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</si>
  <si>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</si>
  <si>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</si>
  <si>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</si>
  <si>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</si>
  <si>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</si>
  <si>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</si>
  <si>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</si>
  <si>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</si>
  <si>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</si>
  <si>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</si>
  <si>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</si>
  <si>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</si>
  <si>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</si>
  <si>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</si>
  <si>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</si>
  <si>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</si>
  <si>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</si>
  <si>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</si>
  <si>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</si>
  <si>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</si>
  <si>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</si>
  <si>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</si>
  <si>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</si>
  <si>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</si>
  <si>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</si>
  <si>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</si>
  <si>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</si>
  <si>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</si>
  <si>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</si>
  <si>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</si>
  <si>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</si>
  <si>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</si>
  <si>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</si>
  <si>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</si>
  <si>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</si>
  <si>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</si>
  <si>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</si>
  <si>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</si>
  <si>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</si>
  <si>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</si>
  <si>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</si>
  <si>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</si>
  <si>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</si>
  <si>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</si>
  <si>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</si>
  <si>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</si>
  <si>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</si>
  <si>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</si>
  <si>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</si>
  <si>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</si>
  <si>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</si>
  <si>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</si>
  <si>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</si>
  <si>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</si>
  <si>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</si>
  <si>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</si>
  <si>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</si>
  <si>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</si>
  <si>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</si>
  <si>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</si>
  <si>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</si>
  <si>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</si>
  <si>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</si>
  <si>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</si>
  <si>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</si>
  <si>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</si>
  <si>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</si>
  <si>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</si>
  <si>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</si>
  <si>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</si>
  <si>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</si>
  <si>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</si>
  <si>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</si>
  <si>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</si>
  <si>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</si>
  <si>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</si>
  <si>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</si>
  <si>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</si>
  <si>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</si>
  <si>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</si>
  <si>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</si>
  <si>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</si>
  <si>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</si>
  <si>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</si>
  <si>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</si>
  <si>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</si>
  <si>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</si>
  <si>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</si>
  <si>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</si>
  <si>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</si>
  <si>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</si>
  <si>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</si>
  <si>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</si>
  <si>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</si>
  <si>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</si>
  <si>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</si>
  <si>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</si>
  <si>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</si>
  <si>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</si>
  <si>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</si>
  <si>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</si>
  <si>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</si>
  <si>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</si>
  <si>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</si>
  <si>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</si>
  <si>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</si>
  <si>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</si>
  <si>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</si>
  <si>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</si>
  <si>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</si>
  <si>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</si>
  <si>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</si>
  <si>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</si>
  <si>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</si>
  <si>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</si>
  <si>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</si>
  <si>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</si>
  <si>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</si>
  <si>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</si>
  <si>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</si>
  <si>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</si>
  <si>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</si>
  <si>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</si>
  <si>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</si>
  <si>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</si>
  <si>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</si>
  <si>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</si>
  <si>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</si>
  <si>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</si>
  <si>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</si>
  <si>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</si>
  <si>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</si>
  <si>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</si>
  <si>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</si>
  <si>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</si>
  <si>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</si>
  <si>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</si>
  <si>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</si>
  <si>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</si>
  <si>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</si>
  <si>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</si>
  <si>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</si>
  <si>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</si>
  <si>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</si>
  <si>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</si>
  <si>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</si>
  <si>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</si>
  <si>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</si>
  <si>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</si>
  <si>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</si>
  <si>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</si>
  <si>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</si>
  <si>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</si>
  <si>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</si>
  <si>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</si>
  <si>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</si>
  <si>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</si>
  <si>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</si>
  <si>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</si>
  <si>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</si>
  <si>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</si>
  <si>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</si>
  <si>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</si>
  <si>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</si>
  <si>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</si>
  <si>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</si>
  <si>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</si>
  <si>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</si>
  <si>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</si>
  <si>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</si>
  <si>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</si>
  <si>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</si>
  <si>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</si>
  <si>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</si>
  <si>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</si>
  <si>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</si>
  <si>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</si>
  <si>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</si>
  <si>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</si>
  <si>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</si>
  <si>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</si>
  <si>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</si>
  <si>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</si>
  <si>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</si>
  <si>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</si>
  <si>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</si>
  <si>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</si>
  <si>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</si>
  <si>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</si>
  <si>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</si>
  <si>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</si>
  <si>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</si>
  <si>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</si>
  <si>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</si>
  <si>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</si>
  <si>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</si>
  <si>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</si>
  <si>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</si>
  <si>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</si>
  <si>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</si>
  <si>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</si>
  <si>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</si>
  <si>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</si>
  <si>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</si>
  <si>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</si>
  <si>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</si>
  <si>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</si>
  <si>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</si>
  <si>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</si>
  <si>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</si>
  <si>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</si>
  <si>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</si>
  <si>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</si>
  <si>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</si>
  <si>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</si>
  <si>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</si>
  <si>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</si>
  <si>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</si>
  <si>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</si>
  <si>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</si>
  <si>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</si>
  <si>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</si>
  <si>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</si>
  <si>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</si>
  <si>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</si>
  <si>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</si>
  <si>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</si>
  <si>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</si>
  <si>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</si>
  <si>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</si>
  <si>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</si>
  <si>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</si>
  <si>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</si>
  <si>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</si>
  <si>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</si>
  <si>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</si>
  <si>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</si>
  <si>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</si>
  <si>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</si>
  <si>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</si>
  <si>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</si>
  <si>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</si>
  <si>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</si>
  <si>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</si>
  <si>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</si>
  <si>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</si>
  <si>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</si>
  <si>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</si>
  <si>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</si>
  <si>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</si>
  <si>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</si>
  <si>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</si>
  <si>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</si>
  <si>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</si>
  <si>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</si>
  <si>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</si>
  <si>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</si>
  <si>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</si>
  <si>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</si>
  <si>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</si>
  <si>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</si>
  <si>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</si>
  <si>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</si>
  <si>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</si>
  <si>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</si>
  <si>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</si>
  <si>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</si>
  <si>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</si>
  <si>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</si>
  <si>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</si>
  <si>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</si>
  <si>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</si>
  <si>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</si>
  <si>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</si>
  <si>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</si>
  <si>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</si>
  <si>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</si>
  <si>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</si>
  <si>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</si>
  <si>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</si>
  <si>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</si>
  <si>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</si>
  <si>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</si>
  <si>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</si>
  <si>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</si>
  <si>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</si>
  <si>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</si>
  <si>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</si>
  <si>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</si>
  <si>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</si>
  <si>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</si>
  <si>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</si>
  <si>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</si>
  <si>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</si>
  <si>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</si>
  <si>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</si>
  <si>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</si>
  <si>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</si>
  <si>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</si>
  <si>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</si>
  <si>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</si>
  <si>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</si>
  <si>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</si>
  <si>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</si>
  <si>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</si>
  <si>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</si>
  <si>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</si>
  <si>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</si>
  <si>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</si>
  <si>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</si>
  <si>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</si>
  <si>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</si>
  <si>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</si>
  <si>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</si>
  <si>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</si>
  <si>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</si>
  <si>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</si>
  <si>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</si>
  <si>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</si>
  <si>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</si>
  <si>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</si>
  <si>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</si>
  <si>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</si>
  <si>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</si>
  <si>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</si>
  <si>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</si>
  <si>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</si>
  <si>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</si>
  <si>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</si>
  <si>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</si>
  <si>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</si>
  <si>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</si>
  <si>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</si>
  <si>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</si>
  <si>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</si>
  <si>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</si>
  <si>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</si>
  <si>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</si>
  <si>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</si>
  <si>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</si>
  <si>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</si>
  <si>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</si>
  <si>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</si>
  <si>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</si>
  <si>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</si>
  <si>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</si>
  <si>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</si>
  <si>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</si>
  <si>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</si>
  <si>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</si>
  <si>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</si>
  <si>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</si>
  <si>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</si>
  <si>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</si>
  <si>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</si>
  <si>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</si>
  <si>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</si>
  <si>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</si>
  <si>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</si>
  <si>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</si>
  <si>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</si>
  <si>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</si>
  <si>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</si>
  <si>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</si>
  <si>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</si>
  <si>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</si>
  <si>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</si>
  <si>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</si>
  <si>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</si>
  <si>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</si>
  <si>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</si>
  <si>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</si>
  <si>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</si>
  <si>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</si>
  <si>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</si>
  <si>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</si>
  <si>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</si>
  <si>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</si>
  <si>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</si>
  <si>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</si>
  <si>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</si>
  <si>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</si>
  <si>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</si>
  <si>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</si>
  <si>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</si>
  <si>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</si>
  <si>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</si>
  <si>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</si>
  <si>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</si>
  <si>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</si>
  <si>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</si>
  <si>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</si>
  <si>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</si>
  <si>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</si>
  <si>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</si>
  <si>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</si>
  <si>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</si>
  <si>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</si>
  <si>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</si>
  <si>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</si>
  <si>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</si>
  <si>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</si>
  <si>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</si>
  <si>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</si>
  <si>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</si>
  <si>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</si>
  <si>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</si>
  <si>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</si>
  <si>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</si>
  <si>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</si>
  <si>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</si>
  <si>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</si>
  <si>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</si>
  <si>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</si>
  <si>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</si>
  <si>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</si>
  <si>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</si>
  <si>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</si>
  <si>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</si>
  <si>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</si>
  <si>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</si>
  <si>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</si>
  <si>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</si>
  <si>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</si>
  <si>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</si>
  <si>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</si>
  <si>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</si>
  <si>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</si>
  <si>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</si>
  <si>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</si>
  <si>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</si>
  <si>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</si>
  <si>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</si>
  <si>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</si>
  <si>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</si>
  <si>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</si>
  <si>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</si>
  <si>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</si>
  <si>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</si>
  <si>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</si>
  <si>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</si>
  <si>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</si>
  <si>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</si>
  <si>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</si>
  <si>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</si>
  <si>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</si>
  <si>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</si>
  <si>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</si>
  <si>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</si>
  <si>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</si>
  <si>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</si>
  <si>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</si>
  <si>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</si>
  <si>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</si>
  <si>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</si>
  <si>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</si>
  <si>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</si>
  <si>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</si>
  <si>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</si>
  <si>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</si>
  <si>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</si>
  <si>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</si>
  <si>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</si>
  <si>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</si>
  <si>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</si>
  <si>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</si>
  <si>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</si>
  <si>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</si>
  <si>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</si>
  <si>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</si>
  <si>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</si>
  <si>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</si>
  <si>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</si>
  <si>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</si>
  <si>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</si>
  <si>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</si>
  <si>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</si>
  <si>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</si>
  <si>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</si>
  <si>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</si>
  <si>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</si>
  <si>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</si>
  <si>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</si>
  <si>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</si>
  <si>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</si>
  <si>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</si>
  <si>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</si>
  <si>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</si>
  <si>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</si>
  <si>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</si>
  <si>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</si>
  <si>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</si>
  <si>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</si>
  <si>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</si>
  <si>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</si>
  <si>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</si>
  <si>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</si>
  <si>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</si>
  <si>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</si>
  <si>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</si>
  <si>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</si>
  <si>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</si>
  <si>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</si>
  <si>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</si>
  <si>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</si>
  <si>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</si>
  <si>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</si>
  <si>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</si>
  <si>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</si>
  <si>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</si>
  <si>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</si>
  <si>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</si>
  <si>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</si>
  <si>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</si>
  <si>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</si>
  <si>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</si>
  <si>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</si>
  <si>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</si>
  <si>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</si>
  <si>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</si>
  <si>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</si>
  <si>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</si>
  <si>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</si>
  <si>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</si>
  <si>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</si>
  <si>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</si>
  <si>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</si>
  <si>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</si>
  <si>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</si>
  <si>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</si>
  <si>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</si>
  <si>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</si>
  <si>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</si>
  <si>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</si>
  <si>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</si>
  <si>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</si>
  <si>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</si>
  <si>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</si>
  <si>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</si>
  <si>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</si>
  <si>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</si>
  <si>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</si>
  <si>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</si>
  <si>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</si>
  <si>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</si>
  <si>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</si>
  <si>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</si>
  <si>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</si>
  <si>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</si>
  <si>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</si>
  <si>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</si>
  <si>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</si>
  <si>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</si>
  <si>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</si>
  <si>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</si>
  <si>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</si>
  <si>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</si>
  <si>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</si>
  <si>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</si>
  <si>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</si>
  <si>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</si>
  <si>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</si>
  <si>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</si>
  <si>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</si>
  <si>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</si>
  <si>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</si>
  <si>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</si>
  <si>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</si>
  <si>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</si>
  <si>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</si>
  <si>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</si>
  <si>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</si>
  <si>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</si>
  <si>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</si>
  <si>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</si>
  <si>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</si>
  <si>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</si>
  <si>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</si>
  <si>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</si>
  <si>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</si>
  <si>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</si>
  <si>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</si>
  <si>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</si>
  <si>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</si>
  <si>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</si>
  <si>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</si>
  <si>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</si>
  <si>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</si>
  <si>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</si>
  <si>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</si>
  <si>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</si>
  <si>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</si>
  <si>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</si>
  <si>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</si>
  <si>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</si>
  <si>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</si>
  <si>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</si>
  <si>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</si>
  <si>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</si>
  <si>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</si>
  <si>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</si>
  <si>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</si>
  <si>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</si>
  <si>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</si>
  <si>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</si>
  <si>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</si>
  <si>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</si>
  <si>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</si>
  <si>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</si>
  <si>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</si>
  <si>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</si>
  <si>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</si>
  <si>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</si>
  <si>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</si>
  <si>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</si>
  <si>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</si>
  <si>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</si>
  <si>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</si>
  <si>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</si>
  <si>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</si>
  <si>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</si>
  <si>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</si>
  <si>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</si>
  <si>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</si>
  <si>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</si>
  <si>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</si>
  <si>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</si>
  <si>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</si>
  <si>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</si>
  <si>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</si>
  <si>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</si>
  <si>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</si>
  <si>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</si>
  <si>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</si>
  <si>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</si>
  <si>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</si>
  <si>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</si>
  <si>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</si>
  <si>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</si>
  <si>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</si>
  <si>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</si>
  <si>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</si>
  <si>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</si>
  <si>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</si>
  <si>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</si>
  <si>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</si>
  <si>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</si>
  <si>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</si>
  <si>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</si>
  <si>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</si>
  <si>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</si>
  <si>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</si>
  <si>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</si>
  <si>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</si>
  <si>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</si>
  <si>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</si>
  <si>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</si>
  <si>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</si>
  <si>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</si>
  <si>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</si>
  <si>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</si>
  <si>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</si>
  <si>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</si>
  <si>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</si>
  <si>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</si>
  <si>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</si>
  <si>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</si>
  <si>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</si>
  <si>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</si>
  <si>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</si>
  <si>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</si>
  <si>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</si>
  <si>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</si>
  <si>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</si>
  <si>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</si>
  <si>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</si>
  <si>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</si>
  <si>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</si>
  <si>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</si>
  <si>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</si>
  <si>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</si>
  <si>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</si>
  <si>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</si>
  <si>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</si>
  <si>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</si>
  <si>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</si>
  <si>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</si>
  <si>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</si>
  <si>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</si>
  <si>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</si>
  <si>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</si>
  <si>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</si>
  <si>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</si>
  <si>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</si>
  <si>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</si>
  <si>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</si>
  <si>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</si>
  <si>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</si>
  <si>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</si>
  <si>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</si>
  <si>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</si>
  <si>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</si>
  <si>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</si>
  <si>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</si>
  <si>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</si>
  <si>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</si>
  <si>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</si>
  <si>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</si>
  <si>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</si>
  <si>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</si>
  <si>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</si>
  <si>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</si>
  <si>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</si>
  <si>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</si>
  <si>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</si>
  <si>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</si>
  <si>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</si>
  <si>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</si>
  <si>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</si>
  <si>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</si>
  <si>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</si>
  <si>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</si>
  <si>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</si>
  <si>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</si>
  <si>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</si>
  <si>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</si>
  <si>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</si>
  <si>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</si>
  <si>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</si>
  <si>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</si>
  <si>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</si>
  <si>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</si>
  <si>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</si>
  <si>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</si>
  <si>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</si>
  <si>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</si>
  <si>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</si>
  <si>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</si>
  <si>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</si>
  <si>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</si>
  <si>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</si>
  <si>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</si>
  <si>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</si>
  <si>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</si>
  <si>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</si>
  <si>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</si>
  <si>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</si>
  <si>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</si>
  <si>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</si>
  <si>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</si>
  <si>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</si>
  <si>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</si>
  <si>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</si>
  <si>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</si>
  <si>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</si>
  <si>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</si>
  <si>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</si>
  <si>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</si>
  <si>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</si>
  <si>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</si>
  <si>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</si>
  <si>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</si>
  <si>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</si>
  <si>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</si>
  <si>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</si>
  <si>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</si>
  <si>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</si>
  <si>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</si>
  <si>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</si>
  <si>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</si>
  <si>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</si>
  <si>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</si>
  <si>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</si>
  <si>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</si>
  <si>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</si>
  <si>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</si>
  <si>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</si>
  <si>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</si>
  <si>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</si>
  <si>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</si>
  <si>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</si>
  <si>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</si>
  <si>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</si>
  <si>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</si>
  <si>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</si>
  <si>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</si>
  <si>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</si>
  <si>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</si>
  <si>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</si>
  <si>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</si>
  <si>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</si>
  <si>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</si>
  <si>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</si>
  <si>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</si>
  <si>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</si>
  <si>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</si>
  <si>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</si>
  <si>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</si>
  <si>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</si>
  <si>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</si>
  <si>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</si>
  <si>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</si>
  <si>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</si>
  <si>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</si>
  <si>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</si>
  <si>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</si>
  <si>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</si>
  <si>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</si>
  <si>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</si>
  <si>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</si>
  <si>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</si>
  <si>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</si>
  <si>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</si>
  <si>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</si>
  <si>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</si>
  <si>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</si>
  <si>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</si>
  <si>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</si>
  <si>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</si>
  <si>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</si>
  <si>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</si>
  <si>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</si>
  <si>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</si>
  <si>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</si>
  <si>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</si>
  <si>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</si>
  <si>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</si>
  <si>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</si>
  <si>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</si>
  <si>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</si>
  <si>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</si>
  <si>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</si>
  <si>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</si>
  <si>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</si>
  <si>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</si>
  <si>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</si>
  <si>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</si>
  <si>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</si>
  <si>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</si>
  <si>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</si>
  <si>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</si>
  <si>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</si>
  <si>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</si>
  <si>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</si>
  <si>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</si>
  <si>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</si>
  <si>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</si>
  <si>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</si>
  <si>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</si>
  <si>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</si>
  <si>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</si>
  <si>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</si>
  <si>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</si>
  <si>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</si>
  <si>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</si>
  <si>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</si>
  <si>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</si>
  <si>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</si>
  <si>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</si>
  <si>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</si>
  <si>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</si>
  <si>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</si>
  <si>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</si>
  <si>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</si>
  <si>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</si>
  <si>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</si>
  <si>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</si>
  <si>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</si>
  <si>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</si>
  <si>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</si>
  <si>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</si>
  <si>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</si>
  <si>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</si>
  <si>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</si>
  <si>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</si>
  <si>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</si>
  <si>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</si>
  <si>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</si>
  <si>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</si>
  <si>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</si>
  <si>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</si>
  <si>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</si>
  <si>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</si>
  <si>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</si>
  <si>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</si>
  <si>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</si>
  <si>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</si>
  <si>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</si>
  <si>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</si>
  <si>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</si>
  <si>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</si>
  <si>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</si>
  <si>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</si>
  <si>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</si>
  <si>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</si>
  <si>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</si>
  <si>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</si>
  <si>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</si>
  <si>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</si>
  <si>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</si>
  <si>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</si>
  <si>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</si>
  <si>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</si>
  <si>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</si>
  <si>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</si>
  <si>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</si>
  <si>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</si>
  <si>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</si>
  <si>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</si>
  <si>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</si>
  <si>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</si>
  <si>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</si>
  <si>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</si>
  <si>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</si>
  <si>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</si>
  <si>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</si>
  <si>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</si>
  <si>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</si>
  <si>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</si>
  <si>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</si>
  <si>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</si>
  <si>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</si>
  <si>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</si>
  <si>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</si>
  <si>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</si>
  <si>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</si>
  <si>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</si>
  <si>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</si>
  <si>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</si>
  <si>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</si>
  <si>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</si>
  <si>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</si>
  <si>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</si>
  <si>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</si>
  <si>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</si>
  <si>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</si>
  <si>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</si>
  <si>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</si>
  <si>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</si>
  <si>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</si>
  <si>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</si>
  <si>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</si>
  <si>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</si>
  <si>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</si>
  <si>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</si>
  <si>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</si>
  <si>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</si>
  <si>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</si>
  <si>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</si>
  <si>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</si>
  <si>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</si>
  <si>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</si>
  <si>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</si>
  <si>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</si>
  <si>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</si>
  <si>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</si>
  <si>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</si>
  <si>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</si>
  <si>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</si>
  <si>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</si>
  <si>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</si>
  <si>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</si>
  <si>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</si>
  <si>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</si>
  <si>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</si>
  <si>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</si>
  <si>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</si>
  <si>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</si>
  <si>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</si>
  <si>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</si>
  <si>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</si>
  <si>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</si>
  <si>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</si>
  <si>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</si>
  <si>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</si>
  <si>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</si>
  <si>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</si>
  <si>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</si>
  <si>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</si>
  <si>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</si>
  <si>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</si>
  <si>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</si>
  <si>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</si>
  <si>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</si>
  <si>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</si>
  <si>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</si>
  <si>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</si>
  <si>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</si>
  <si>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</si>
  <si>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</si>
  <si>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</si>
  <si>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</si>
  <si>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</si>
  <si>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</si>
  <si>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</si>
  <si>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</si>
  <si>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</si>
  <si>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</si>
  <si>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</si>
  <si>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</si>
  <si>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</si>
  <si>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</si>
  <si>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</si>
  <si>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</si>
  <si>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</si>
  <si>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</si>
  <si>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</si>
  <si>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</si>
  <si>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</si>
  <si>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</si>
  <si>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</si>
  <si>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</si>
  <si>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</si>
  <si>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</si>
  <si>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</si>
  <si>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</si>
  <si>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</si>
  <si>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</si>
  <si>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</si>
  <si>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</si>
  <si>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</si>
  <si>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</si>
  <si>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</si>
  <si>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</si>
  <si>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</si>
  <si>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</si>
  <si>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</si>
  <si>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</si>
  <si>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</si>
  <si>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</si>
  <si>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</si>
  <si>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</si>
  <si>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</si>
  <si>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</si>
  <si>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</si>
  <si>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</si>
  <si>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</si>
  <si>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</si>
  <si>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</si>
  <si>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</si>
  <si>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</si>
  <si>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</si>
  <si>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</si>
  <si>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</si>
  <si>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</si>
  <si>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</si>
  <si>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</si>
  <si>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</si>
  <si>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</si>
  <si>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</si>
  <si>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</si>
  <si>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</si>
  <si>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</si>
  <si>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</si>
  <si>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</si>
  <si>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</si>
  <si>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</si>
  <si>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</si>
  <si>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</si>
  <si>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</si>
  <si>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</si>
  <si>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</si>
  <si>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</si>
  <si>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</si>
  <si>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</si>
  <si>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</si>
  <si>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</si>
  <si>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</si>
  <si>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</si>
  <si>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</si>
  <si>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</si>
  <si>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</si>
  <si>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</si>
  <si>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</si>
  <si>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</si>
  <si>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</si>
  <si>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</si>
  <si>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</si>
  <si>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</si>
  <si>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</si>
  <si>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</si>
  <si>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</si>
  <si>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</si>
  <si>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</si>
  <si>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</si>
  <si>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</si>
  <si>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</si>
  <si>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</si>
  <si>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</si>
  <si>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</si>
  <si>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</si>
  <si>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</si>
  <si>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</si>
  <si>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</si>
  <si>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</si>
  <si>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</si>
  <si>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</si>
  <si>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</si>
  <si>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</si>
  <si>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</si>
  <si>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</si>
  <si>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</si>
  <si>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</si>
  <si>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</si>
  <si>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</si>
  <si>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</si>
  <si>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</si>
  <si>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</si>
  <si>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</si>
  <si>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</si>
  <si>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</si>
  <si>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</si>
  <si>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</si>
  <si>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</si>
  <si>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</si>
  <si>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</si>
  <si>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</si>
  <si>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</si>
  <si>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</si>
  <si>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</si>
  <si>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</si>
  <si>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</si>
  <si>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</si>
  <si>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</si>
  <si>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</si>
  <si>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</si>
  <si>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</si>
  <si>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</si>
  <si>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</si>
  <si>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</si>
  <si>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</si>
  <si>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</si>
  <si>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</si>
  <si>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</si>
  <si>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</si>
  <si>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</si>
  <si>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</si>
  <si>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</si>
  <si>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</si>
  <si>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</si>
  <si>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</si>
  <si>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</si>
  <si>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</si>
  <si>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</si>
  <si>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</si>
  <si>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</si>
  <si>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</si>
  <si>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</si>
  <si>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</si>
  <si>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</si>
  <si>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</si>
  <si>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</si>
  <si>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</si>
  <si>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</si>
  <si>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</si>
  <si>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</si>
  <si>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</si>
  <si>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</si>
  <si>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</si>
  <si>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</si>
  <si>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</si>
  <si>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</si>
  <si>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</si>
  <si>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</si>
  <si>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</si>
  <si>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</si>
  <si>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</si>
  <si>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</si>
  <si>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</si>
  <si>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</si>
  <si>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</si>
  <si>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</si>
  <si>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</si>
  <si>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</si>
  <si>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</si>
  <si>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</si>
  <si>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</si>
  <si>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</si>
  <si>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</si>
  <si>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</si>
  <si>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</si>
  <si>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</si>
  <si>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</si>
  <si>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</si>
  <si>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</si>
  <si>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</si>
  <si>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</si>
  <si>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</si>
  <si>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</si>
  <si>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</si>
  <si>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</si>
  <si>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</si>
  <si>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</si>
  <si>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</si>
  <si>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</si>
  <si>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</si>
  <si>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</si>
  <si>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</si>
  <si>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</si>
  <si>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</si>
  <si>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</si>
  <si>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</si>
  <si>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</si>
  <si>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</si>
  <si>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</si>
  <si>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</si>
  <si>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</si>
  <si>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</si>
  <si>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</si>
  <si>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</si>
  <si>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</si>
  <si>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</si>
  <si>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</si>
  <si>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</si>
  <si>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</si>
  <si>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</si>
  <si>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</si>
  <si>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</si>
  <si>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</si>
  <si>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</si>
  <si>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</si>
  <si>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</si>
  <si>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</si>
  <si>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</si>
  <si>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</si>
  <si>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</si>
  <si>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</si>
  <si>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</si>
  <si>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</si>
  <si>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</si>
  <si>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</si>
  <si>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</si>
  <si>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</si>
  <si>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</si>
  <si>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</si>
  <si>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</si>
  <si>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</si>
  <si>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</si>
  <si>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</si>
  <si>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</si>
  <si>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</si>
  <si>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</si>
  <si>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</si>
  <si>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</si>
  <si>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</si>
  <si>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</si>
  <si>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</si>
  <si>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</si>
  <si>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</si>
  <si>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</si>
  <si>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</si>
  <si>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</si>
  <si>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</si>
  <si>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</si>
  <si>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</si>
  <si>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</si>
  <si>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</si>
  <si>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</si>
  <si>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</si>
  <si>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</si>
  <si>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</si>
  <si>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</si>
  <si>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</si>
  <si>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</si>
  <si>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</si>
  <si>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</si>
  <si>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</si>
  <si>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</si>
  <si>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</si>
  <si>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</si>
  <si>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</si>
  <si>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</si>
  <si>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</si>
  <si>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</si>
  <si>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</si>
  <si>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</si>
  <si>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</si>
  <si>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</si>
  <si>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</si>
  <si>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</si>
  <si>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</si>
  <si>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</si>
  <si>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</si>
  <si>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</si>
  <si>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</si>
  <si>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</si>
  <si>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</si>
  <si>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</si>
  <si>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</si>
  <si>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</si>
  <si>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</si>
  <si>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</si>
  <si>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</si>
  <si>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</si>
  <si>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</si>
  <si>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</si>
  <si>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</si>
  <si>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</si>
  <si>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</si>
  <si>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</si>
  <si>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</si>
  <si>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</si>
  <si>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</si>
  <si>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</si>
  <si>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</si>
  <si>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</si>
  <si>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</si>
  <si>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</si>
  <si>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</si>
  <si>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</si>
  <si>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</si>
  <si>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</si>
  <si>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</si>
  <si>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</si>
  <si>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</si>
  <si>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</si>
  <si>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</si>
  <si>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</si>
  <si>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</si>
  <si>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</si>
  <si>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</si>
  <si>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</si>
  <si>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</si>
  <si>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</si>
  <si>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</si>
  <si>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</si>
  <si>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</si>
  <si>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</si>
  <si>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</si>
  <si>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</si>
  <si>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</si>
  <si>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</si>
  <si>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</si>
  <si>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</si>
  <si>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</si>
  <si>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</si>
  <si>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</si>
  <si>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</si>
  <si>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</si>
  <si>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</si>
  <si>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</si>
  <si>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</si>
  <si>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</si>
  <si>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</si>
  <si>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</si>
  <si>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</si>
  <si>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</si>
  <si>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</si>
  <si>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</si>
  <si>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</si>
  <si>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</si>
  <si>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</si>
  <si>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</si>
  <si>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</si>
  <si>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</si>
  <si>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</si>
  <si>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</si>
  <si>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</si>
  <si>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</si>
  <si>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</si>
  <si>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</si>
  <si>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</si>
  <si>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</si>
  <si>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</si>
  <si>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</si>
  <si>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</si>
  <si>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</si>
  <si>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</si>
  <si>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</si>
  <si>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</si>
  <si>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</si>
  <si>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</si>
  <si>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</si>
  <si>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</si>
  <si>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</si>
  <si>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</si>
  <si>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</si>
  <si>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</si>
  <si>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</si>
  <si>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</si>
  <si>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</si>
  <si>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</si>
  <si>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</si>
  <si>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</si>
  <si>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</si>
  <si>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</si>
  <si>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</si>
  <si>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</si>
  <si>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</si>
  <si>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</si>
  <si>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</si>
  <si>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</si>
  <si>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</si>
  <si>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</si>
  <si>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</si>
  <si>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</si>
  <si>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</si>
  <si>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</si>
  <si>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</si>
  <si>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</si>
  <si>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</si>
  <si>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</si>
  <si>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</si>
  <si>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</si>
  <si>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</si>
  <si>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</si>
  <si>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</si>
  <si>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</si>
  <si>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</si>
  <si>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</si>
  <si>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</si>
  <si>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</si>
  <si>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</si>
  <si>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</si>
  <si>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</si>
  <si>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</si>
  <si>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</si>
  <si>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</si>
  <si>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</si>
  <si>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</si>
  <si>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</si>
  <si>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</si>
  <si>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</si>
  <si>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</si>
  <si>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</si>
  <si>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</si>
  <si>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</si>
  <si>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</si>
  <si>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</si>
  <si>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</si>
  <si>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</si>
  <si>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</si>
  <si>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</si>
  <si>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</si>
  <si>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</si>
  <si>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</si>
  <si>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</si>
  <si>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</si>
  <si>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</si>
  <si>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</si>
  <si>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</si>
  <si>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</si>
  <si>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</si>
  <si>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</si>
  <si>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</si>
  <si>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</si>
  <si>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</si>
  <si>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</si>
  <si>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</si>
  <si>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</si>
  <si>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</si>
  <si>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</si>
  <si>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</si>
  <si>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</si>
  <si>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</si>
  <si>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</si>
  <si>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</si>
  <si>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</si>
  <si>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</si>
  <si>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</si>
  <si>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</si>
  <si>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</si>
  <si>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</si>
  <si>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</si>
  <si>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</si>
  <si>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</si>
  <si>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</si>
  <si>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</si>
  <si>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</si>
  <si>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</si>
  <si>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</si>
  <si>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</si>
  <si>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</si>
  <si>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</si>
  <si>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</si>
  <si>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</si>
  <si>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</si>
  <si>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</si>
  <si>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</si>
  <si>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</si>
  <si>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</si>
  <si>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</si>
  <si>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</si>
  <si>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</si>
  <si>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</si>
  <si>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</si>
  <si>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</si>
  <si>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</si>
  <si>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</si>
  <si>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</si>
  <si>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</si>
  <si>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</si>
  <si>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</si>
  <si>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</si>
  <si>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</si>
  <si>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</si>
  <si>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</si>
  <si>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</si>
  <si>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</si>
  <si>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</si>
  <si>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</si>
  <si>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</si>
  <si>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</si>
  <si>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</si>
  <si>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</si>
  <si>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</si>
  <si>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</si>
  <si>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</si>
  <si>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</si>
  <si>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</si>
  <si>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</si>
  <si>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</si>
  <si>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</si>
  <si>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</si>
  <si>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</si>
  <si>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</si>
  <si>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</si>
  <si>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</si>
  <si>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</si>
  <si>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</si>
  <si>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</si>
  <si>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</si>
  <si>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</si>
  <si>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</si>
  <si>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</si>
  <si>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</si>
  <si>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</si>
  <si>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</si>
  <si>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</si>
  <si>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</si>
  <si>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</si>
  <si>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</si>
  <si>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</si>
  <si>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</si>
  <si>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</si>
  <si>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</si>
  <si>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</si>
  <si>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</si>
  <si>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</si>
  <si>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</si>
  <si>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</si>
  <si>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</si>
  <si>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</si>
  <si>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</si>
  <si>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</si>
  <si>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</si>
  <si>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</si>
  <si>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</si>
  <si>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</si>
  <si>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</si>
  <si>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</si>
  <si>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</si>
  <si>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</si>
  <si>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</si>
  <si>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</si>
  <si>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</si>
  <si>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</si>
  <si>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</si>
  <si>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</si>
  <si>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</si>
  <si>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</si>
  <si>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</si>
  <si>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</si>
  <si>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</si>
  <si>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</si>
  <si>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</si>
  <si>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</si>
  <si>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</si>
  <si>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</si>
  <si>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</si>
  <si>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</si>
  <si>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</si>
  <si>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</si>
  <si>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</si>
  <si>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</si>
  <si>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</si>
  <si>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</si>
  <si>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</si>
  <si>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</si>
  <si>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</si>
  <si>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</si>
  <si>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</si>
  <si>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</si>
  <si>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</si>
  <si>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</si>
  <si>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</si>
  <si>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</si>
  <si>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</si>
  <si>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</si>
  <si>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</si>
  <si>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</si>
  <si>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</si>
  <si>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</si>
  <si>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</si>
  <si>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</si>
  <si>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</si>
  <si>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</si>
  <si>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</si>
  <si>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</si>
  <si>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</si>
  <si>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</si>
  <si>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</si>
  <si>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</si>
  <si>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</si>
  <si>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</si>
  <si>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</si>
  <si>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</si>
  <si>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</si>
  <si>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</si>
  <si>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</si>
  <si>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</si>
  <si>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</si>
  <si>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</si>
  <si>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</si>
  <si>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</si>
  <si>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</si>
  <si>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</si>
  <si>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</si>
  <si>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</si>
  <si>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</si>
  <si>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</si>
  <si>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</si>
  <si>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</si>
  <si>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</si>
  <si>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</si>
  <si>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</si>
  <si>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</si>
  <si>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</si>
  <si>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</si>
  <si>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</si>
  <si>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</si>
  <si>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</si>
  <si>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</si>
  <si>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</si>
  <si>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</si>
  <si>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</si>
  <si>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</si>
  <si>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</si>
  <si>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</si>
  <si>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</si>
  <si>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</si>
  <si>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</si>
  <si>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</si>
  <si>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</si>
  <si>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</si>
  <si>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</si>
  <si>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</si>
  <si>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</si>
  <si>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</si>
  <si>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</si>
  <si>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</si>
  <si>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</si>
  <si>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</si>
  <si>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</si>
  <si>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</si>
  <si>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</si>
  <si>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</si>
  <si>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</si>
  <si>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</si>
  <si>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</si>
  <si>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</si>
  <si>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</si>
  <si>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</si>
  <si>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</si>
  <si>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</si>
  <si>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</si>
  <si>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</si>
  <si>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</si>
  <si>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</si>
  <si>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</si>
  <si>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</si>
  <si>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</si>
  <si>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</si>
  <si>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</si>
  <si>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</si>
  <si>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</si>
  <si>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</si>
  <si>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</si>
  <si>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</si>
  <si>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</si>
  <si>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</si>
  <si>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</si>
  <si>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</si>
  <si>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</si>
  <si>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</si>
  <si>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</si>
  <si>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</si>
  <si>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</si>
  <si>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</si>
  <si>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</si>
  <si>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</si>
  <si>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</si>
  <si>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</si>
  <si>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</si>
  <si>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</si>
  <si>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</si>
  <si>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</si>
  <si>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</si>
  <si>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</si>
  <si>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</si>
  <si>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</si>
  <si>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</si>
  <si>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</si>
  <si>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</si>
  <si>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</si>
  <si>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</si>
  <si>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</si>
  <si>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</si>
  <si>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</si>
  <si>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</si>
  <si>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</si>
  <si>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</si>
  <si>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</si>
  <si>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</si>
  <si>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</si>
  <si>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</si>
  <si>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</si>
  <si>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</si>
  <si>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</si>
  <si>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</si>
  <si>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</si>
  <si>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</si>
  <si>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</si>
  <si>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</si>
  <si>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</si>
  <si>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</si>
  <si>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</si>
  <si>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</si>
  <si>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</si>
  <si>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</si>
  <si>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</si>
  <si>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</si>
  <si>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</si>
  <si>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</si>
  <si>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</si>
  <si>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</si>
  <si>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</si>
  <si>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</si>
  <si>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</si>
  <si>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</si>
  <si>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</si>
  <si>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</si>
  <si>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</si>
  <si>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</si>
  <si>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</si>
  <si>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</si>
  <si>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</si>
  <si>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</si>
  <si>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</si>
  <si>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</si>
  <si>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</si>
  <si>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</si>
  <si>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</si>
  <si>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</si>
  <si>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</si>
  <si>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</si>
  <si>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</si>
  <si>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</si>
  <si>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</si>
  <si>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</si>
  <si>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</si>
  <si>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</si>
  <si>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</si>
  <si>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</si>
  <si>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</si>
  <si>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</si>
  <si>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</si>
  <si>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</si>
  <si>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</si>
  <si>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</si>
  <si>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</si>
  <si>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</si>
  <si>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</si>
  <si>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</si>
  <si>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</si>
  <si>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</si>
  <si>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</si>
  <si>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</si>
  <si>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</si>
  <si>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</si>
  <si>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</si>
  <si>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</si>
  <si>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</si>
  <si>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</si>
  <si>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</si>
  <si>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</si>
  <si>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</si>
  <si>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</si>
  <si>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</si>
  <si>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</si>
  <si>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</si>
  <si>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</si>
  <si>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</si>
  <si>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</si>
  <si>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</si>
  <si>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</si>
  <si>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</si>
  <si>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</si>
  <si>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</si>
  <si>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</si>
  <si>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</si>
  <si>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</si>
  <si>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</si>
  <si>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</si>
  <si>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</si>
  <si>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</si>
  <si>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</si>
  <si>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</si>
  <si>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</si>
  <si>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</si>
  <si>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</si>
  <si>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</si>
  <si>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</si>
  <si>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</si>
  <si>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</si>
  <si>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</si>
  <si>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</si>
  <si>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</si>
  <si>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</si>
  <si>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</si>
  <si>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</si>
  <si>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</si>
  <si>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</si>
  <si>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</si>
  <si>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</si>
  <si>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</si>
  <si>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</si>
  <si>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</si>
  <si>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</si>
  <si>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</si>
  <si>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</si>
  <si>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</si>
  <si>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</si>
  <si>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</si>
  <si>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</si>
  <si>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</si>
  <si>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</si>
  <si>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</si>
  <si>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</si>
  <si>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</si>
  <si>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</si>
  <si>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</si>
  <si>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</si>
  <si>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</si>
  <si>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</si>
  <si>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</si>
  <si>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</si>
  <si>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</si>
  <si>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</si>
  <si>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</si>
  <si>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</si>
  <si>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</si>
  <si>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</si>
  <si>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</si>
  <si>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</si>
  <si>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</si>
  <si>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</si>
  <si>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</si>
  <si>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</si>
  <si>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</si>
  <si>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</si>
  <si>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</si>
  <si>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</si>
  <si>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</si>
  <si>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</si>
  <si>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</si>
  <si>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</si>
  <si>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</si>
  <si>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</si>
  <si>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</si>
  <si>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</si>
  <si>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</si>
  <si>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</si>
  <si>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</si>
  <si>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</si>
  <si>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</si>
  <si>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</si>
  <si>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</si>
  <si>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</si>
  <si>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</si>
  <si>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</si>
  <si>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</si>
  <si>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</si>
  <si>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</si>
  <si>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</si>
  <si>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</si>
  <si>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</si>
  <si>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</si>
  <si>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</si>
  <si>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</si>
  <si>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</si>
  <si>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</si>
  <si>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</si>
  <si>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</si>
  <si>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</si>
  <si>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</si>
  <si>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</si>
  <si>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</si>
  <si>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</si>
  <si>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</si>
  <si>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</si>
  <si>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</si>
  <si>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</si>
  <si>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</si>
  <si>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</si>
  <si>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</si>
  <si>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</si>
  <si>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</si>
  <si>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</si>
  <si>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</si>
  <si>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</si>
  <si>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</si>
  <si>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</si>
  <si>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</si>
  <si>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</si>
  <si>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</si>
  <si>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</si>
  <si>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</si>
  <si>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</si>
  <si>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</si>
  <si>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</si>
  <si>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</si>
  <si>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</si>
  <si>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</si>
  <si>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</si>
  <si>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</si>
  <si>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</si>
  <si>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</si>
  <si>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</si>
  <si>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</si>
  <si>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</si>
  <si>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</si>
  <si>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</si>
  <si>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</si>
  <si>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</si>
  <si>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</si>
  <si>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</si>
  <si>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</si>
  <si>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</si>
  <si>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</si>
  <si>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</si>
  <si>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</si>
  <si>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</si>
  <si>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</si>
  <si>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</si>
  <si>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</si>
  <si>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</si>
  <si>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</si>
  <si>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</si>
  <si>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</si>
  <si>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</si>
  <si>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</si>
  <si>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</si>
  <si>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</si>
  <si>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</si>
  <si>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</si>
  <si>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</si>
  <si>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</si>
  <si>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</si>
  <si>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</si>
  <si>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</si>
  <si>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</si>
  <si>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</si>
  <si>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</si>
  <si>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</si>
  <si>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</si>
  <si>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</si>
  <si>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</si>
  <si>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</si>
  <si>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</si>
  <si>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</si>
  <si>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</si>
  <si>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</si>
  <si>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</si>
  <si>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</si>
  <si>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</si>
  <si>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</si>
  <si>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</si>
  <si>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</si>
  <si>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</si>
  <si>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</si>
  <si>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</si>
  <si>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</si>
  <si>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</si>
  <si>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</si>
  <si>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</si>
  <si>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</si>
  <si>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</si>
  <si>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</si>
  <si>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</si>
  <si>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</si>
  <si>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</si>
  <si>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</si>
  <si>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</si>
  <si>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</si>
  <si>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</si>
  <si>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</si>
  <si>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</si>
  <si>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</si>
  <si>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</si>
  <si>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</si>
  <si>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</si>
  <si>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</si>
  <si>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</si>
  <si>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</si>
  <si>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</si>
  <si>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</si>
  <si>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</si>
  <si>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</si>
  <si>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</si>
  <si>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</si>
  <si>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</si>
  <si>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</si>
  <si>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</si>
  <si>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</si>
  <si>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</si>
  <si>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</si>
  <si>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</si>
  <si>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</si>
  <si>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</si>
  <si>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</si>
  <si>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</si>
  <si>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</si>
  <si>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</si>
  <si>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</si>
  <si>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</si>
  <si>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</si>
  <si>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</si>
  <si>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</si>
  <si>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</si>
  <si>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</si>
  <si>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</si>
  <si>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</si>
  <si>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</si>
  <si>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</si>
  <si>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</si>
  <si>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</si>
  <si>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</si>
  <si>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</si>
  <si>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</si>
  <si>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</si>
  <si>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</si>
  <si>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</si>
  <si>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</si>
  <si>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</si>
  <si>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</si>
  <si>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</si>
  <si>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</si>
  <si>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</si>
  <si>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</si>
  <si>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</si>
  <si>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</si>
  <si>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</si>
  <si>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</si>
  <si>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</si>
  <si>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</si>
  <si>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</si>
  <si>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</si>
  <si>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</si>
  <si>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</si>
  <si>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</si>
  <si>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</si>
  <si>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</si>
  <si>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</si>
  <si>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</si>
  <si>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</si>
  <si>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</si>
  <si>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</si>
  <si>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</si>
  <si>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</si>
  <si>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</si>
  <si>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</si>
  <si>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</si>
  <si>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</si>
  <si>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</si>
  <si>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</si>
  <si>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</si>
  <si>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</si>
  <si>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</si>
  <si>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</si>
  <si>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</si>
  <si>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</si>
  <si>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</si>
  <si>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</si>
  <si>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</si>
  <si>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</si>
  <si>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</si>
  <si>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</si>
  <si>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</si>
  <si>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</si>
  <si>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</si>
  <si>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</si>
  <si>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</si>
  <si>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</si>
  <si>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</si>
  <si>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</si>
  <si>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</si>
  <si>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</si>
  <si>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</si>
  <si>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</si>
  <si>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</si>
  <si>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</si>
  <si>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</si>
  <si>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</si>
  <si>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</si>
  <si>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</si>
  <si>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</si>
  <si>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</si>
  <si>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</si>
  <si>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</si>
  <si>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</si>
  <si>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</si>
  <si>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</si>
  <si>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</si>
  <si>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</si>
  <si>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</si>
  <si>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</si>
  <si>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</si>
  <si>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</si>
  <si>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</si>
  <si>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</si>
  <si>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</si>
  <si>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</si>
  <si>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</si>
  <si>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</si>
  <si>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</si>
  <si>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</si>
  <si>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</si>
  <si>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</si>
  <si>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</si>
  <si>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</si>
  <si>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</si>
  <si>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</si>
  <si>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</si>
  <si>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</si>
  <si>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</si>
  <si>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</si>
  <si>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</si>
  <si>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</si>
  <si>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</si>
  <si>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</si>
  <si>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</si>
  <si>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</si>
  <si>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</si>
  <si>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</si>
  <si>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</si>
  <si>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</si>
  <si>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</si>
  <si>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</si>
  <si>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</si>
  <si>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</si>
  <si>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</si>
  <si>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</si>
  <si>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</si>
  <si>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</si>
  <si>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</si>
  <si>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</si>
  <si>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</si>
  <si>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</si>
  <si>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</si>
  <si>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</si>
  <si>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</si>
  <si>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</si>
  <si>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</si>
  <si>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</si>
  <si>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</si>
  <si>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</si>
  <si>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</si>
  <si>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</si>
  <si>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</si>
  <si>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</si>
  <si>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</si>
  <si>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</si>
  <si>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</si>
  <si>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</si>
  <si>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</si>
  <si>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</si>
  <si>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</si>
  <si>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</si>
  <si>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</si>
  <si>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</si>
  <si>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</si>
  <si>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</si>
  <si>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</si>
  <si>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</si>
  <si>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</si>
  <si>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</si>
  <si>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</si>
  <si>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</si>
  <si>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</si>
  <si>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</si>
  <si>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</si>
  <si>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</si>
  <si>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</si>
  <si>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</si>
  <si>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</si>
  <si>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</si>
  <si>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</si>
  <si>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</si>
  <si>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</si>
  <si>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</si>
  <si>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</si>
  <si>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</si>
  <si>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</si>
  <si>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</si>
  <si>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</si>
  <si>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</si>
  <si>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</si>
  <si>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</si>
  <si>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</si>
  <si>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</si>
  <si>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</si>
  <si>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</si>
  <si>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</si>
  <si>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</si>
  <si>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</si>
  <si>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</si>
  <si>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</si>
  <si>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</si>
  <si>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</si>
  <si>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</si>
  <si>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</si>
  <si>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</si>
  <si>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</si>
  <si>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</si>
  <si>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</si>
  <si>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</si>
  <si>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</si>
  <si>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</si>
  <si>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</si>
  <si>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</si>
  <si>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</si>
  <si>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</si>
  <si>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</si>
  <si>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</si>
  <si>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</si>
  <si>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</si>
  <si>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</si>
  <si>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</si>
  <si>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</si>
  <si>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</si>
  <si>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</si>
  <si>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</si>
  <si>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</si>
  <si>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</si>
  <si>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</si>
  <si>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</si>
  <si>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</si>
  <si>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</si>
  <si>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</si>
  <si>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</si>
  <si>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</si>
  <si>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</si>
  <si>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</si>
  <si>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</si>
  <si>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</si>
  <si>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</si>
  <si>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</si>
  <si>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</si>
  <si>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</si>
  <si>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</si>
  <si>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</si>
  <si>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</si>
  <si>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</si>
  <si>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</si>
  <si>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</si>
  <si>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</si>
  <si>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</si>
  <si>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</si>
  <si>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</si>
  <si>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</si>
  <si>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</si>
  <si>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</si>
  <si>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</si>
  <si>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</si>
  <si>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</si>
  <si>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</si>
  <si>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</si>
  <si>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</si>
  <si>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</si>
  <si>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</si>
  <si>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</si>
  <si>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</si>
  <si>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</si>
  <si>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</si>
  <si>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</si>
  <si>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</si>
  <si>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</si>
  <si>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</si>
  <si>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</si>
  <si>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</si>
  <si>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</si>
  <si>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</si>
  <si>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</si>
  <si>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</si>
  <si>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</si>
  <si>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</si>
  <si>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</si>
  <si>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</si>
  <si>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</si>
  <si>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</si>
  <si>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</si>
  <si>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</si>
  <si>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</si>
  <si>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</si>
  <si>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</si>
  <si>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</si>
  <si>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</si>
  <si>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</si>
  <si>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</si>
  <si>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</si>
  <si>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</si>
  <si>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</si>
  <si>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</si>
  <si>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</si>
  <si>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</si>
  <si>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</si>
  <si>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</si>
  <si>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</si>
  <si>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</si>
  <si>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</si>
  <si>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</si>
  <si>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</si>
  <si>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</si>
  <si>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</si>
  <si>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</si>
  <si>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</si>
  <si>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</si>
  <si>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</si>
  <si>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</si>
  <si>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</si>
  <si>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</si>
  <si>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</si>
  <si>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</si>
  <si>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</si>
  <si>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</si>
  <si>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</si>
  <si>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</si>
  <si>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</si>
  <si>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</si>
  <si>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</si>
  <si>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</si>
  <si>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</si>
  <si>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</si>
  <si>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</si>
  <si>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</si>
  <si>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</si>
  <si>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</si>
  <si>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</si>
  <si>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</si>
  <si>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</si>
  <si>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</si>
  <si>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</si>
  <si>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</si>
  <si>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</si>
  <si>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</si>
  <si>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</si>
  <si>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</si>
  <si>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</si>
  <si>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</si>
  <si>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</si>
  <si>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</si>
  <si>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</si>
  <si>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</si>
  <si>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</si>
  <si>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</si>
  <si>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</si>
  <si>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</si>
  <si>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</si>
  <si>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</si>
  <si>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</si>
  <si>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</si>
  <si>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</si>
  <si>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</si>
  <si>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</si>
  <si>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</si>
  <si>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</si>
  <si>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</si>
  <si>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</si>
  <si>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</si>
  <si>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</si>
  <si>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</si>
  <si>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</si>
  <si>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</si>
  <si>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</si>
  <si>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</si>
  <si>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</si>
  <si>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</si>
  <si>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</si>
  <si>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</si>
  <si>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</si>
  <si>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</si>
  <si>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</si>
  <si>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</si>
  <si>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</si>
  <si>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</si>
  <si>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</si>
  <si>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</si>
  <si>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</si>
  <si>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</si>
  <si>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</si>
  <si>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</si>
  <si>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</si>
  <si>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</si>
  <si>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</si>
  <si>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</si>
  <si>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</si>
  <si>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</si>
  <si>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</si>
  <si>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</si>
  <si>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</si>
  <si>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</si>
  <si>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</si>
  <si>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</si>
  <si>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</si>
  <si>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</si>
  <si>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</si>
  <si>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</si>
  <si>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</si>
  <si>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</si>
  <si>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</si>
  <si>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</si>
  <si>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</si>
  <si>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</si>
  <si>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</si>
  <si>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</si>
  <si>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</si>
  <si>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</si>
  <si>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</si>
  <si>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</si>
  <si>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</si>
  <si>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</si>
  <si>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</si>
  <si>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</si>
  <si>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</si>
  <si>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</si>
  <si>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</si>
  <si>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</si>
  <si>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</si>
  <si>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</si>
  <si>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</si>
  <si>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</si>
  <si>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</si>
  <si>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</si>
  <si>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</si>
  <si>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</si>
  <si>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</si>
  <si>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</si>
  <si>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</si>
  <si>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</si>
  <si>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</si>
  <si>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</si>
  <si>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</si>
  <si>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</si>
  <si>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</si>
  <si>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</si>
  <si>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</si>
  <si>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</si>
  <si>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</si>
  <si>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</si>
  <si>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</si>
  <si>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</si>
  <si>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</si>
  <si>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</si>
  <si>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</si>
  <si>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</si>
  <si>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</si>
  <si>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</si>
  <si>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</si>
  <si>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</si>
  <si>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</si>
  <si>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</si>
  <si>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</si>
  <si>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</si>
  <si>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</si>
  <si>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</si>
  <si>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</si>
  <si>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</si>
  <si>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</si>
  <si>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</si>
  <si>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</si>
  <si>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</si>
  <si>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</si>
  <si>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</si>
  <si>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</si>
  <si>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</si>
  <si>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</si>
  <si>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</si>
  <si>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</si>
  <si>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</si>
  <si>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</si>
  <si>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</si>
  <si>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</si>
  <si>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</si>
  <si>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</si>
  <si>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</si>
  <si>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</si>
  <si>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</si>
  <si>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</si>
  <si>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</si>
  <si>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</si>
  <si>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</si>
  <si>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</si>
  <si>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</si>
  <si>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</si>
  <si>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</si>
  <si>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</si>
  <si>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</si>
  <si>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</si>
  <si>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</si>
  <si>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</si>
  <si>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</si>
  <si>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</si>
  <si>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</si>
  <si>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</si>
  <si>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</si>
  <si>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</si>
  <si>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</si>
  <si>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</si>
  <si>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</si>
  <si>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</si>
  <si>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</si>
  <si>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</si>
  <si>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</si>
  <si>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</si>
  <si>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</si>
  <si>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</si>
  <si>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</si>
  <si>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</si>
  <si>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</si>
  <si>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</si>
  <si>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</si>
  <si>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</si>
  <si>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</si>
  <si>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</si>
  <si>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</si>
  <si>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</si>
  <si>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</si>
  <si>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</si>
  <si>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</si>
  <si>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</si>
  <si>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</si>
  <si>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</si>
  <si>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</si>
  <si>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</si>
  <si>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</si>
  <si>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</si>
  <si>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</si>
  <si>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</si>
  <si>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</si>
  <si>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</si>
  <si>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</si>
  <si>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</si>
  <si>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</si>
  <si>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</si>
  <si>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</si>
  <si>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</si>
  <si>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</si>
  <si>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</si>
  <si>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</si>
  <si>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</si>
  <si>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</si>
  <si>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</si>
  <si>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</si>
  <si>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</si>
  <si>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</si>
  <si>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</si>
  <si>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</si>
  <si>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</si>
  <si>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</si>
  <si>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</si>
  <si>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</si>
  <si>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</si>
  <si>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</si>
  <si>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</si>
  <si>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</si>
  <si>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</si>
  <si>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</si>
  <si>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</si>
  <si>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</si>
  <si>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</si>
  <si>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</si>
  <si>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</si>
  <si>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</si>
  <si>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</si>
  <si>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</si>
  <si>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</si>
  <si>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</si>
  <si>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</si>
  <si>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</si>
  <si>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</si>
  <si>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</si>
  <si>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</si>
  <si>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</si>
  <si>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</si>
  <si>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</si>
  <si>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</si>
  <si>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</si>
  <si>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</si>
  <si>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</si>
  <si>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</si>
  <si>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</si>
  <si>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</si>
  <si>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</si>
  <si>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</si>
  <si>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</si>
  <si>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</si>
  <si>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</si>
  <si>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</si>
  <si>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</si>
  <si>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</si>
  <si>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</si>
  <si>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</si>
  <si>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</si>
  <si>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</si>
  <si>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</si>
  <si>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</si>
  <si>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</si>
  <si>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</si>
  <si>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</si>
  <si>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</si>
  <si>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</si>
  <si>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</si>
  <si>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</si>
  <si>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</si>
  <si>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</si>
  <si>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</si>
  <si>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</si>
  <si>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</si>
  <si>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</si>
  <si>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</si>
  <si>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</si>
  <si>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</si>
  <si>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</si>
  <si>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</si>
  <si>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</si>
  <si>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</si>
  <si>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</si>
  <si>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</si>
  <si>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</si>
  <si>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</si>
  <si>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</si>
  <si>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</si>
  <si>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</si>
  <si>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</si>
  <si>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</si>
  <si>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</si>
  <si>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</si>
  <si>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</si>
  <si>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</si>
  <si>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</si>
  <si>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</si>
  <si>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</si>
  <si>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</si>
  <si>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</si>
  <si>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</si>
  <si>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</si>
  <si>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</si>
  <si>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</si>
  <si>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</si>
  <si>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</si>
  <si>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</si>
  <si>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</si>
  <si>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</si>
  <si>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</si>
  <si>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</si>
  <si>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</si>
  <si>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</si>
  <si>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</si>
  <si>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</si>
  <si>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</si>
  <si>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</si>
  <si>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</si>
  <si>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</si>
  <si>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</si>
  <si>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</si>
  <si>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</si>
  <si>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</si>
  <si>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</si>
  <si>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</si>
  <si>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</si>
  <si>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</si>
  <si>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</si>
  <si>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</si>
  <si>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</si>
  <si>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</si>
  <si>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</si>
  <si>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</si>
  <si>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</si>
  <si>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</si>
  <si>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</si>
  <si>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</si>
  <si>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</si>
  <si>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</si>
  <si>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</si>
  <si>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</si>
  <si>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</si>
  <si>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</si>
  <si>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</si>
  <si>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</si>
  <si>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</si>
  <si>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</si>
  <si>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</si>
  <si>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</si>
  <si>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</si>
  <si>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</si>
  <si>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</si>
  <si>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</si>
  <si>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</si>
  <si>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</si>
  <si>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</si>
  <si>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</si>
  <si>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</si>
  <si>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</si>
  <si>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</si>
  <si>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</si>
  <si>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</si>
  <si>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</si>
  <si>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</si>
  <si>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</si>
  <si>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</si>
  <si>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</si>
  <si>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</si>
  <si>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</si>
  <si>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</si>
  <si>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</si>
  <si>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</si>
  <si>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</si>
  <si>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</si>
  <si>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</si>
  <si>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</si>
  <si>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</si>
  <si>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</si>
  <si>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</si>
  <si>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</si>
  <si>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</si>
  <si>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</si>
  <si>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</si>
  <si>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</si>
  <si>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</si>
  <si>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</si>
  <si>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</si>
  <si>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</si>
  <si>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</si>
  <si>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</si>
  <si>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</si>
  <si>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</si>
  <si>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</si>
  <si>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</si>
  <si>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</si>
  <si>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</si>
  <si>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</si>
  <si>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</si>
  <si>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</si>
  <si>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</si>
  <si>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</si>
  <si>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</si>
  <si>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</si>
  <si>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</si>
  <si>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</si>
  <si>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</si>
  <si>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</si>
  <si>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</si>
  <si>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</si>
  <si>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</si>
  <si>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</si>
  <si>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</si>
  <si>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</si>
  <si>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</si>
  <si>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</si>
  <si>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</si>
  <si>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</si>
  <si>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</si>
  <si>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</si>
  <si>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</si>
  <si>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</si>
  <si>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</si>
  <si>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</si>
  <si>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</si>
  <si>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</si>
  <si>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</si>
  <si>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</si>
  <si>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</si>
  <si>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</si>
  <si>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</si>
  <si>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</si>
  <si>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</si>
  <si>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</si>
  <si>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</si>
  <si>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</si>
  <si>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</si>
  <si>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</si>
  <si>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</si>
  <si>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</si>
  <si>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</si>
  <si>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</si>
  <si>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</si>
  <si>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</si>
  <si>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</si>
  <si>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</si>
  <si>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</si>
  <si>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</si>
  <si>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</si>
  <si>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</si>
  <si>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</si>
  <si>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</si>
  <si>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</si>
  <si>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</si>
  <si>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</si>
  <si>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</si>
  <si>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</si>
  <si>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</si>
  <si>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</si>
  <si>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</si>
  <si>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</si>
  <si>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</si>
  <si>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</si>
  <si>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</si>
  <si>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</si>
  <si>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</si>
  <si>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</si>
  <si>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</si>
  <si>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</si>
  <si>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</si>
  <si>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</si>
  <si>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</si>
  <si>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</si>
  <si>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</si>
  <si>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</si>
  <si>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</si>
  <si>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</si>
  <si>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</si>
  <si>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</si>
  <si>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</si>
  <si>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</si>
  <si>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</si>
  <si>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</si>
  <si>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</si>
  <si>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</si>
  <si>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</si>
  <si>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</si>
  <si>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</si>
  <si>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</si>
  <si>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</si>
  <si>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</si>
  <si>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</si>
  <si>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</si>
  <si>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</si>
  <si>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</si>
  <si>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</si>
  <si>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</si>
  <si>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</si>
  <si>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</si>
  <si>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</si>
  <si>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</si>
  <si>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</si>
  <si>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</si>
  <si>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</si>
  <si>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</si>
  <si>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</si>
  <si>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</si>
  <si>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</si>
  <si>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</si>
  <si>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</si>
  <si>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</si>
  <si>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</si>
  <si>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</si>
  <si>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</si>
  <si>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</si>
  <si>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</si>
  <si>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</si>
  <si>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</si>
  <si>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</si>
  <si>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</si>
  <si>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</si>
  <si>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</si>
  <si>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</si>
  <si>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</si>
  <si>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</si>
  <si>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</si>
  <si>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</si>
  <si>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</si>
  <si>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</si>
  <si>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</si>
  <si>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</si>
  <si>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</si>
  <si>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</si>
  <si>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</si>
  <si>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</si>
  <si>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</si>
  <si>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</si>
  <si>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</si>
  <si>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</si>
  <si>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</si>
  <si>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</si>
  <si>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</si>
  <si>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</si>
  <si>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</si>
  <si>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</si>
  <si>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</si>
  <si>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</si>
  <si>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</si>
  <si>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</si>
  <si>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</si>
  <si>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</si>
  <si>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</si>
  <si>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</si>
  <si>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</si>
  <si>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</si>
  <si>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</si>
  <si>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</si>
  <si>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</si>
  <si>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</si>
  <si>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</si>
  <si>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</si>
  <si>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</si>
  <si>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</si>
  <si>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</si>
  <si>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</si>
  <si>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</si>
  <si>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</si>
  <si>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</si>
  <si>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</si>
  <si>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</si>
  <si>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</si>
  <si>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</si>
  <si>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</si>
  <si>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</si>
  <si>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</si>
  <si>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</si>
  <si>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</si>
  <si>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</si>
  <si>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</si>
  <si>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</si>
  <si>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</si>
  <si>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</si>
  <si>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</si>
  <si>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</si>
  <si>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</si>
  <si>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</si>
  <si>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</si>
  <si>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</si>
  <si>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</si>
  <si>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</si>
  <si>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</si>
  <si>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</si>
  <si>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</si>
  <si>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</si>
  <si>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</si>
  <si>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</si>
  <si>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</si>
  <si>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</si>
  <si>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</si>
  <si>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</si>
  <si>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</si>
  <si>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</si>
  <si>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</si>
  <si>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</si>
  <si>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</si>
  <si>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</si>
  <si>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</si>
  <si>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</si>
  <si>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</si>
  <si>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</si>
  <si>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</si>
  <si>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</si>
  <si>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</si>
  <si>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</si>
  <si>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</si>
  <si>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</si>
  <si>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</si>
  <si>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</si>
  <si>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</si>
  <si>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</si>
  <si>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</si>
  <si>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</si>
  <si>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</si>
  <si>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</si>
  <si>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</si>
  <si>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</si>
  <si>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</si>
  <si>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</si>
  <si>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</si>
  <si>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</si>
  <si>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</si>
  <si>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</si>
  <si>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</si>
  <si>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</si>
  <si>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</si>
  <si>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</si>
  <si>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</si>
  <si>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</si>
  <si>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</si>
  <si>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</si>
  <si>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</si>
  <si>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</si>
  <si>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</si>
  <si>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</si>
  <si>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</si>
  <si>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</si>
  <si>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</si>
  <si>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</si>
  <si>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</si>
  <si>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</si>
  <si>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</si>
  <si>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</si>
  <si>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</si>
  <si>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</si>
  <si>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</si>
  <si>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</si>
  <si>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</si>
  <si>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</si>
  <si>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</si>
  <si>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</si>
  <si>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</si>
  <si>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</si>
  <si>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</si>
  <si>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</si>
  <si>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</si>
  <si>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</si>
  <si>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</si>
  <si>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</si>
  <si>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</si>
  <si>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</si>
  <si>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</si>
  <si>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</si>
  <si>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</si>
  <si>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</si>
  <si>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</si>
  <si>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</si>
  <si>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</si>
  <si>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</si>
  <si>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</si>
  <si>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</si>
  <si>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</si>
  <si>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</si>
  <si>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</si>
  <si>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</si>
  <si>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</si>
  <si>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</si>
  <si>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</si>
  <si>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</si>
  <si>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</si>
  <si>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</si>
  <si>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</si>
  <si>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</si>
  <si>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</si>
  <si>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</si>
  <si>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</si>
  <si>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</si>
  <si>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</si>
  <si>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</si>
  <si>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</si>
  <si>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</si>
  <si>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</si>
  <si>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</si>
  <si>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</si>
  <si>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</si>
  <si>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</si>
  <si>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</si>
  <si>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</si>
  <si>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</si>
  <si>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</si>
  <si>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</si>
  <si>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</si>
  <si>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</si>
  <si>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</si>
  <si>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</si>
  <si>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</si>
  <si>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</si>
  <si>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</si>
  <si>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</si>
  <si>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</si>
  <si>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</si>
  <si>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</si>
  <si>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</si>
  <si>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</si>
  <si>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</si>
  <si>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</si>
  <si>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</si>
  <si>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</si>
  <si>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</si>
  <si>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</si>
  <si>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</si>
  <si>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</si>
  <si>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</si>
  <si>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</si>
  <si>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</si>
  <si>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</si>
  <si>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</si>
  <si>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</si>
  <si>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</si>
  <si>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</si>
  <si>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</si>
  <si>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</si>
  <si>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</si>
  <si>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</si>
  <si>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</si>
  <si>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</si>
  <si>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</si>
  <si>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</si>
  <si>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</si>
  <si>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</si>
  <si>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</si>
  <si>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</si>
  <si>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</si>
  <si>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</si>
  <si>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</si>
  <si>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</si>
  <si>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</si>
  <si>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</si>
  <si>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</si>
  <si>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</si>
  <si>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</si>
  <si>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</si>
  <si>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</si>
  <si>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</si>
  <si>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</si>
  <si>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</si>
  <si>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</si>
  <si>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</si>
  <si>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</si>
  <si>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</si>
  <si>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</si>
  <si>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</si>
  <si>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</si>
  <si>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</si>
  <si>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</si>
  <si>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</si>
  <si>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</si>
  <si>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</si>
  <si>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</si>
  <si>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</si>
  <si>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</si>
  <si>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</si>
  <si>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</si>
  <si>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</si>
  <si>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</si>
  <si>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</si>
  <si>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</si>
  <si>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</si>
  <si>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</si>
  <si>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</si>
  <si>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</si>
  <si>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</si>
  <si>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</si>
  <si>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</si>
  <si>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</si>
  <si>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</si>
  <si>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</si>
  <si>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</si>
  <si>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</si>
  <si>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</si>
  <si>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</si>
  <si>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</si>
  <si>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</si>
  <si>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</si>
  <si>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</si>
  <si>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</si>
  <si>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</si>
  <si>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</si>
  <si>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</si>
  <si>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</si>
  <si>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</si>
  <si>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</si>
  <si>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</si>
  <si>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</si>
  <si>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</si>
  <si>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</si>
  <si>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</si>
  <si>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</si>
  <si>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</si>
  <si>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</si>
  <si>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</si>
  <si>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</si>
  <si>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</si>
  <si>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</si>
  <si>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</si>
  <si>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</si>
  <si>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</si>
  <si>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</si>
  <si>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</si>
  <si>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</si>
  <si>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</si>
  <si>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</si>
  <si>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</si>
  <si>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</si>
  <si>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</si>
  <si>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</si>
  <si>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</si>
  <si>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</si>
  <si>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</si>
  <si>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</si>
  <si>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</si>
  <si>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</si>
  <si>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</si>
  <si>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</si>
  <si>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</si>
  <si>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</si>
  <si>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</si>
  <si>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</si>
  <si>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</si>
  <si>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</si>
  <si>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</si>
  <si>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</si>
  <si>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</si>
  <si>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</si>
  <si>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</si>
  <si>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</si>
  <si>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</si>
  <si>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</si>
  <si>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</si>
  <si>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</si>
  <si>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</si>
  <si>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</si>
  <si>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</si>
  <si>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</si>
  <si>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</si>
  <si>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</si>
  <si>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</si>
  <si>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</si>
  <si>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</si>
  <si>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</si>
  <si>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</si>
  <si>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</si>
  <si>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</si>
  <si>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</si>
  <si>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</si>
  <si>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</si>
  <si>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</si>
  <si>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</si>
  <si>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</si>
  <si>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</si>
  <si>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</si>
  <si>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</si>
  <si>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</si>
  <si>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</si>
  <si>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</si>
  <si>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</si>
  <si>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</si>
  <si>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</si>
  <si>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</si>
  <si>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</si>
  <si>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</si>
  <si>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</si>
  <si>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</si>
  <si>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</si>
  <si>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</si>
  <si>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</si>
  <si>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</si>
  <si>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</si>
  <si>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</si>
  <si>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</si>
  <si>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</si>
  <si>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</si>
  <si>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</si>
  <si>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</si>
  <si>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</si>
  <si>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</si>
  <si>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</si>
  <si>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</si>
  <si>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</si>
  <si>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</si>
  <si>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</si>
  <si>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</si>
  <si>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</si>
  <si>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</si>
  <si>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</si>
  <si>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</si>
  <si>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</si>
  <si>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</si>
  <si>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</si>
  <si>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</si>
  <si>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</si>
  <si>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</si>
  <si>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</si>
  <si>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</si>
  <si>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</si>
  <si>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</si>
  <si>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</si>
  <si>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</si>
  <si>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</si>
  <si>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</si>
  <si>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</si>
  <si>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</si>
  <si>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</si>
  <si>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</si>
  <si>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</si>
  <si>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</si>
  <si>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</si>
  <si>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</si>
  <si>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</si>
  <si>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</si>
  <si>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</si>
  <si>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</si>
  <si>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</si>
  <si>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</si>
  <si>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</si>
  <si>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</si>
  <si>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</si>
  <si>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</si>
  <si>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</si>
  <si>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</si>
  <si>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</si>
  <si>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</si>
  <si>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</si>
  <si>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</si>
  <si>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</si>
  <si>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</si>
  <si>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</si>
  <si>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</si>
  <si>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</si>
  <si>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</si>
  <si>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</si>
  <si>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</si>
  <si>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</si>
  <si>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</si>
  <si>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</si>
  <si>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</si>
  <si>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</si>
  <si>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</si>
  <si>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</si>
  <si>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</si>
  <si>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</si>
  <si>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</si>
  <si>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</si>
  <si>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</si>
  <si>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</si>
  <si>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</si>
  <si>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</si>
  <si>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</si>
  <si>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</si>
  <si>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</si>
  <si>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</si>
  <si>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</si>
  <si>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</si>
  <si>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</si>
  <si>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</si>
  <si>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</si>
  <si>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</si>
  <si>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</si>
  <si>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</si>
  <si>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</si>
  <si>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</si>
  <si>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</si>
  <si>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</si>
  <si>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</si>
  <si>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</si>
  <si>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</si>
  <si>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</si>
  <si>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</si>
  <si>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</si>
  <si>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</si>
  <si>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</si>
  <si>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</si>
  <si>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</si>
  <si>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</si>
  <si>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</si>
  <si>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</si>
  <si>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</si>
  <si>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</si>
  <si>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</si>
  <si>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</si>
  <si>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</si>
  <si>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</si>
  <si>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</si>
  <si>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</si>
  <si>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</si>
  <si>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</si>
  <si>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</si>
  <si>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</si>
  <si>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</si>
  <si>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</si>
  <si>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</si>
  <si>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</si>
  <si>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</si>
  <si>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</si>
  <si>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</si>
  <si>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</si>
  <si>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</si>
  <si>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</si>
  <si>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</si>
  <si>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</si>
  <si>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</si>
  <si>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</si>
  <si>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</si>
  <si>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</si>
  <si>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</si>
  <si>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</si>
  <si>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</si>
  <si>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</si>
  <si>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</si>
  <si>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</si>
  <si>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</si>
  <si>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</si>
  <si>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</si>
  <si>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</si>
  <si>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</si>
  <si>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</si>
  <si>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</si>
  <si>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</si>
  <si>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</si>
  <si>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</si>
  <si>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</si>
  <si>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</si>
  <si>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</si>
  <si>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</si>
  <si>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</si>
  <si>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</si>
  <si>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</si>
  <si>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</si>
  <si>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</si>
  <si>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</si>
  <si>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</si>
  <si>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</si>
  <si>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</si>
  <si>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</si>
  <si>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</si>
  <si>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</si>
  <si>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</si>
  <si>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</si>
  <si>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</si>
  <si>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</si>
  <si>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</si>
  <si>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</si>
  <si>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</si>
  <si>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</si>
  <si>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</si>
  <si>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</si>
  <si>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</si>
  <si>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</si>
  <si>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</si>
  <si>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</si>
  <si>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</si>
  <si>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</si>
  <si>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</si>
  <si>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</si>
  <si>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</si>
  <si>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</si>
  <si>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</si>
  <si>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</si>
  <si>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</si>
  <si>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</si>
  <si>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</si>
  <si>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</si>
  <si>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</si>
  <si>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</si>
  <si>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</si>
  <si>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</si>
  <si>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</si>
  <si>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</si>
  <si>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</si>
  <si>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</si>
  <si>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</si>
  <si>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</si>
  <si>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</si>
  <si>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</si>
  <si>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</si>
  <si>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</si>
  <si>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</si>
  <si>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</si>
  <si>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</si>
  <si>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</si>
  <si>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</si>
  <si>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</si>
  <si>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</si>
  <si>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</si>
  <si>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</si>
  <si>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</si>
  <si>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</si>
  <si>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</si>
  <si>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</si>
  <si>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</si>
  <si>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</si>
  <si>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</si>
  <si>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</si>
  <si>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</si>
  <si>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</si>
  <si>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</si>
  <si>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</si>
  <si>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</si>
  <si>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</si>
  <si>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</si>
  <si>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</si>
  <si>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</si>
  <si>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</si>
  <si>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</si>
  <si>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</si>
  <si>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</si>
  <si>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</si>
  <si>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</si>
  <si>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</si>
  <si>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</si>
  <si>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</si>
  <si>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</si>
  <si>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</si>
  <si>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</si>
  <si>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</si>
  <si>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</si>
  <si>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</si>
  <si>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</si>
  <si>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</si>
  <si>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</si>
  <si>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</si>
  <si>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</si>
  <si>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</si>
  <si>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</si>
  <si>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</si>
  <si>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</si>
  <si>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</si>
  <si>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</si>
  <si>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</si>
  <si>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</si>
  <si>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</si>
  <si>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</si>
  <si>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</si>
  <si>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</si>
  <si>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</si>
  <si>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</si>
  <si>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</si>
  <si>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</si>
  <si>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</si>
  <si>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</si>
  <si>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</si>
  <si>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</si>
  <si>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</si>
  <si>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</si>
  <si>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</si>
  <si>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</si>
  <si>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</si>
  <si>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</si>
  <si>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</si>
  <si>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</si>
  <si>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</si>
  <si>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</si>
  <si>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</si>
  <si>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</si>
  <si>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</si>
  <si>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</si>
  <si>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</si>
  <si>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</si>
  <si>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</si>
  <si>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</si>
  <si>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</si>
  <si>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</si>
  <si>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</si>
  <si>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</si>
  <si>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</si>
  <si>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</si>
  <si>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</si>
  <si>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</si>
  <si>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</si>
  <si>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</si>
  <si>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</si>
  <si>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</si>
  <si>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</si>
  <si>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</si>
  <si>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</si>
  <si>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</si>
  <si>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</si>
  <si>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</si>
  <si>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</si>
  <si>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</si>
  <si>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</si>
  <si>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</si>
  <si>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</si>
  <si>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</si>
  <si>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</si>
  <si>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</si>
  <si>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</si>
  <si>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</si>
  <si>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</si>
  <si>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</si>
  <si>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</si>
  <si>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</si>
  <si>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</si>
  <si>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</si>
  <si>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</si>
  <si>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</si>
  <si>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</si>
  <si>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</si>
  <si>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</si>
  <si>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</si>
  <si>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</si>
  <si>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</si>
  <si>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</si>
  <si>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</si>
  <si>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</si>
  <si>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</si>
  <si>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</si>
  <si>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</si>
  <si>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</si>
  <si>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</si>
  <si>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</si>
  <si>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</si>
  <si>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</si>
  <si>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</si>
  <si>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</si>
  <si>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</si>
  <si>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</si>
  <si>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</si>
  <si>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</si>
  <si>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</si>
  <si>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</si>
  <si>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</si>
  <si>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</si>
  <si>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</si>
  <si>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</si>
  <si>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</si>
  <si>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</si>
  <si>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</si>
  <si>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</si>
  <si>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</si>
  <si>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</si>
  <si>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</si>
  <si>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</si>
  <si>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</si>
  <si>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</si>
  <si>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</si>
  <si>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</si>
  <si>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</si>
  <si>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</si>
  <si>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</si>
  <si>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</si>
  <si>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</si>
  <si>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</si>
  <si>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</si>
  <si>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</si>
  <si>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</si>
  <si>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</si>
  <si>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</si>
  <si>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</si>
  <si>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</si>
  <si>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</si>
  <si>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</si>
  <si>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</si>
  <si>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</si>
  <si>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</si>
  <si>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</si>
  <si>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</si>
  <si>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</si>
  <si>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</si>
  <si>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</si>
  <si>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</si>
  <si>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</si>
  <si>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</si>
  <si>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</si>
  <si>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</si>
  <si>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</si>
  <si>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</si>
  <si>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</si>
  <si>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</si>
  <si>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</si>
  <si>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</si>
  <si>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</si>
  <si>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</si>
  <si>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</si>
  <si>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</si>
  <si>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</si>
  <si>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</si>
  <si>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</si>
  <si>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</si>
  <si>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</si>
  <si>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</si>
  <si>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</si>
  <si>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</si>
  <si>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</si>
  <si>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</si>
  <si>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</si>
  <si>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</si>
  <si>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</si>
  <si>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</si>
  <si>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</si>
  <si>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</si>
  <si>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</si>
  <si>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</si>
  <si>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</si>
  <si>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</si>
  <si>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</si>
  <si>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</si>
  <si>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</si>
  <si>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</si>
  <si>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</si>
  <si>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</si>
  <si>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</si>
  <si>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</si>
  <si>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</si>
  <si>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</si>
  <si>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</si>
  <si>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</si>
  <si>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</si>
  <si>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</si>
  <si>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</si>
  <si>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</si>
  <si>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</si>
  <si>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</si>
  <si>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</si>
  <si>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</si>
  <si>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</si>
  <si>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</si>
  <si>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</si>
  <si>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</si>
  <si>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</si>
  <si>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</si>
  <si>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</si>
  <si>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</si>
  <si>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</si>
  <si>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</si>
  <si>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</si>
  <si>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</si>
  <si>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</si>
  <si>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</si>
  <si>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</si>
  <si>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</si>
  <si>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</si>
  <si>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</si>
  <si>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</si>
  <si>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</si>
  <si>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</si>
  <si>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</si>
  <si>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</si>
  <si>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</si>
  <si>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</si>
  <si>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</si>
  <si>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</si>
  <si>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</si>
  <si>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</si>
  <si>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</si>
  <si>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</si>
  <si>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</si>
  <si>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</si>
  <si>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</si>
  <si>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</si>
  <si>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</si>
  <si>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</si>
  <si>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</si>
  <si>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</si>
  <si>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</si>
  <si>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</si>
  <si>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</si>
  <si>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</si>
  <si>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</si>
  <si>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</si>
  <si>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</si>
  <si>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</si>
  <si>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</si>
  <si>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</si>
  <si>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</si>
  <si>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</si>
  <si>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</si>
  <si>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</si>
  <si>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</si>
  <si>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</si>
  <si>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</si>
  <si>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</si>
  <si>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</si>
  <si>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</si>
  <si>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</si>
  <si>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</si>
  <si>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</si>
  <si>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</si>
  <si>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</si>
  <si>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</si>
  <si>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</si>
  <si>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</si>
  <si>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</si>
  <si>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</si>
  <si>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</si>
  <si>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</si>
  <si>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</si>
  <si>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</si>
  <si>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</si>
  <si>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</si>
  <si>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</si>
  <si>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</si>
  <si>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</si>
  <si>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</si>
  <si>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</si>
  <si>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</si>
  <si>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</si>
  <si>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</si>
  <si>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</si>
  <si>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</si>
  <si>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</si>
  <si>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</si>
  <si>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</si>
  <si>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</si>
  <si>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</si>
  <si>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</si>
  <si>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</si>
  <si>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</si>
  <si>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</si>
  <si>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</si>
  <si>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</si>
  <si>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</si>
  <si>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</si>
  <si>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</si>
  <si>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</si>
  <si>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</si>
  <si>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</si>
  <si>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</si>
  <si>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</si>
  <si>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</si>
  <si>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</si>
  <si>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</si>
  <si>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</si>
  <si>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</si>
  <si>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</si>
  <si>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</si>
  <si>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</si>
  <si>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</si>
  <si>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</si>
  <si>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</si>
  <si>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</si>
  <si>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</si>
  <si>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</si>
  <si>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</si>
  <si>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</si>
  <si>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</si>
  <si>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</si>
  <si>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</si>
  <si>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</si>
  <si>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</si>
  <si>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</si>
  <si>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</si>
  <si>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</si>
  <si>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</si>
  <si>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</si>
  <si>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</si>
  <si>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</si>
  <si>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</si>
  <si>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</si>
  <si>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</si>
  <si>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</si>
  <si>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</si>
  <si>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</si>
  <si>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</si>
  <si>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</si>
  <si>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</si>
  <si>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</si>
  <si>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</si>
  <si>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</si>
  <si>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</si>
  <si>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</si>
  <si>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</si>
  <si>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</si>
  <si>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</si>
  <si>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</si>
  <si>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</si>
  <si>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</si>
  <si>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</si>
  <si>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</si>
  <si>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</si>
  <si>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</si>
  <si>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</si>
  <si>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</si>
  <si>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</si>
  <si>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</si>
  <si>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</si>
  <si>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</si>
  <si>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</si>
  <si>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</si>
  <si>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</si>
  <si>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</si>
  <si>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</si>
  <si>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</si>
  <si>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</si>
  <si>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</si>
  <si>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</si>
  <si>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</si>
  <si>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</si>
  <si>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</si>
  <si>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</si>
  <si>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</si>
  <si>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</si>
  <si>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</si>
  <si>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</si>
  <si>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</si>
  <si>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</si>
  <si>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</si>
  <si>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</si>
  <si>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</si>
  <si>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</si>
  <si>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</si>
  <si>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</si>
  <si>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</si>
  <si>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</si>
  <si>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</si>
  <si>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</si>
  <si>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</si>
  <si>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</si>
  <si>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</si>
  <si>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</si>
  <si>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</si>
  <si>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</si>
  <si>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</si>
  <si>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</si>
  <si>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</si>
  <si>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</si>
  <si>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</si>
  <si>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</si>
  <si>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</si>
  <si>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</si>
  <si>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</si>
  <si>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</si>
  <si>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</si>
  <si>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</si>
  <si>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</si>
  <si>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</si>
  <si>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</si>
  <si>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</si>
  <si>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</si>
  <si>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</si>
  <si>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</si>
  <si>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</si>
  <si>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</si>
  <si>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</si>
  <si>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</si>
  <si>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</si>
  <si>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</si>
  <si>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</si>
  <si>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</si>
  <si>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</si>
  <si>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</si>
  <si>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</si>
  <si>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</si>
  <si>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</si>
  <si>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</si>
  <si>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</si>
  <si>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</si>
  <si>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</si>
  <si>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</si>
  <si>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</si>
  <si>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</si>
  <si>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</si>
  <si>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</si>
  <si>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</si>
  <si>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</si>
  <si>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</si>
  <si>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</si>
  <si>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</si>
  <si>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</si>
  <si>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</si>
  <si>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</si>
  <si>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</si>
  <si>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</si>
  <si>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</si>
  <si>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</si>
  <si>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</si>
  <si>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</si>
  <si>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</si>
  <si>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</si>
  <si>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</si>
  <si>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</si>
  <si>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</si>
  <si>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</si>
  <si>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</si>
  <si>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</si>
  <si>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</si>
  <si>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</si>
  <si>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</si>
  <si>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</si>
  <si>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</si>
  <si>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</si>
  <si>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</si>
  <si>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</si>
  <si>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</si>
  <si>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</si>
  <si>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</si>
  <si>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</si>
  <si>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</si>
  <si>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</si>
  <si>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</si>
  <si>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</si>
  <si>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</si>
  <si>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</si>
  <si>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</si>
  <si>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</si>
  <si>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</si>
  <si>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</si>
  <si>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</si>
  <si>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</si>
  <si>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</si>
  <si>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</si>
  <si>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</si>
  <si>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</si>
  <si>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</si>
  <si>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</si>
  <si>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</si>
  <si>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</si>
  <si>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</si>
  <si>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</si>
  <si>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</si>
  <si>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</si>
  <si>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</si>
  <si>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</si>
  <si>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</si>
  <si>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</si>
  <si>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</si>
  <si>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</si>
  <si>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</si>
  <si>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</si>
  <si>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</si>
  <si>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</si>
  <si>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</si>
  <si>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</si>
  <si>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</si>
  <si>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</si>
  <si>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</si>
  <si>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</si>
  <si>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</si>
  <si>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</si>
  <si>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</si>
  <si>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</si>
  <si>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</si>
  <si>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</si>
  <si>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</si>
  <si>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</si>
  <si>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</si>
  <si>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</si>
  <si>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</si>
  <si>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</si>
  <si>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</si>
  <si>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</si>
  <si>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</si>
  <si>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</si>
  <si>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</si>
  <si>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</si>
  <si>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</si>
  <si>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</si>
  <si>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</si>
  <si>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</si>
  <si>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</si>
  <si>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</si>
  <si>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</si>
  <si>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</si>
  <si>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</si>
  <si>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</si>
  <si>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</si>
  <si>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</si>
  <si>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</si>
  <si>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</si>
  <si>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</si>
  <si>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</si>
  <si>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</si>
  <si>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</si>
  <si>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</si>
  <si>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</si>
  <si>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</si>
  <si>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</si>
  <si>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</si>
  <si>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</si>
  <si>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</si>
  <si>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</si>
  <si>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</si>
  <si>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</si>
  <si>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</si>
  <si>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</si>
  <si>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</si>
  <si>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</si>
  <si>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</si>
  <si>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</si>
  <si>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</si>
  <si>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</si>
  <si>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</si>
  <si>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</si>
  <si>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</si>
  <si>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</si>
  <si>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</si>
  <si>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</si>
  <si>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</si>
  <si>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</si>
  <si>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</si>
  <si>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</si>
  <si>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</si>
  <si>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</si>
  <si>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</si>
  <si>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</si>
  <si>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</si>
  <si>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</si>
  <si>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</si>
  <si>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</si>
  <si>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</si>
  <si>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</si>
  <si>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</si>
  <si>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</si>
  <si>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</si>
  <si>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</si>
  <si>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</si>
  <si>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</si>
  <si>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</si>
  <si>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</si>
  <si>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</si>
  <si>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</si>
  <si>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</si>
  <si>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</si>
  <si>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</si>
  <si>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</si>
  <si>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</si>
  <si>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</si>
  <si>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</si>
  <si>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</si>
  <si>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</si>
  <si>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</si>
  <si>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</si>
  <si>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</si>
  <si>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</si>
  <si>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</si>
  <si>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</si>
  <si>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</si>
  <si>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</si>
  <si>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</si>
  <si>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</si>
  <si>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</si>
  <si>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</si>
  <si>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</si>
  <si>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</si>
  <si>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</si>
  <si>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</si>
  <si>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</si>
  <si>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</si>
  <si>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</si>
  <si>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</si>
  <si>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</si>
  <si>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</si>
  <si>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</si>
  <si>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</si>
  <si>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</si>
  <si>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</si>
  <si>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</si>
  <si>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</si>
  <si>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</si>
  <si>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</si>
  <si>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</si>
  <si>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</si>
  <si>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</si>
  <si>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</si>
  <si>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</si>
  <si>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</si>
  <si>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</si>
  <si>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</si>
  <si>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</si>
  <si>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</si>
  <si>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</si>
  <si>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</si>
  <si>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</si>
  <si>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</si>
  <si>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</si>
  <si>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</si>
  <si>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</si>
  <si>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</si>
  <si>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</si>
  <si>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</si>
  <si>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</si>
  <si>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</si>
  <si>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</si>
  <si>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</si>
  <si>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</si>
  <si>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</si>
  <si>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</si>
  <si>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</si>
  <si>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</si>
  <si>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</si>
  <si>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</si>
  <si>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</si>
  <si>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</si>
  <si>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</si>
  <si>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</si>
  <si>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</si>
  <si>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</si>
  <si>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</si>
  <si>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</si>
  <si>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</si>
  <si>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</si>
  <si>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</si>
  <si>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</si>
  <si>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</si>
  <si>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</si>
  <si>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</si>
  <si>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</si>
  <si>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</si>
  <si>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</si>
  <si>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</si>
  <si>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</si>
  <si>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</si>
  <si>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</si>
  <si>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</si>
  <si>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</si>
  <si>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</si>
  <si>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</si>
  <si>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</si>
  <si>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</si>
  <si>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</si>
  <si>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</si>
  <si>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</si>
  <si>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</si>
  <si>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</si>
  <si>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</si>
  <si>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</si>
  <si>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</si>
  <si>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</si>
  <si>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</si>
  <si>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</si>
  <si>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</si>
  <si>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</si>
  <si>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</si>
  <si>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</si>
  <si>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</si>
  <si>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</si>
  <si>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</si>
  <si>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</si>
  <si>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</si>
  <si>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</si>
  <si>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</si>
  <si>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</si>
  <si>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</si>
  <si>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</si>
  <si>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</si>
  <si>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</si>
  <si>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</si>
  <si>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</si>
  <si>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</si>
  <si>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</si>
  <si>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</si>
  <si>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</si>
  <si>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</si>
  <si>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</si>
  <si>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</si>
  <si>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</si>
  <si>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</si>
  <si>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</si>
  <si>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</si>
  <si>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</si>
  <si>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</si>
  <si>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</si>
  <si>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</si>
  <si>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</si>
  <si>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</si>
  <si>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</si>
  <si>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</si>
  <si>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</si>
  <si>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</si>
  <si>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</si>
  <si>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</si>
  <si>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</si>
  <si>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</si>
  <si>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</si>
  <si>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</si>
  <si>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</si>
  <si>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</si>
  <si>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</si>
  <si>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</si>
  <si>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</si>
  <si>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</si>
  <si>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</si>
  <si>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</si>
  <si>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</si>
  <si>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</si>
  <si>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</si>
  <si>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</si>
  <si>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</si>
  <si>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</si>
  <si>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</si>
  <si>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</si>
  <si>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</si>
  <si>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</si>
  <si>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</si>
  <si>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</si>
  <si>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</si>
  <si>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</si>
  <si>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</si>
  <si>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</si>
  <si>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</si>
  <si>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</si>
  <si>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</si>
  <si>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</si>
  <si>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</si>
  <si>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</si>
  <si>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</si>
  <si>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</si>
  <si>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</si>
  <si>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</si>
  <si>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</si>
  <si>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</si>
  <si>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</si>
  <si>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</si>
  <si>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</si>
  <si>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</si>
  <si>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</si>
  <si>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</si>
  <si>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</si>
  <si>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</si>
  <si>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</si>
  <si>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</si>
  <si>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</si>
  <si>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</si>
  <si>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</si>
  <si>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</si>
  <si>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</si>
  <si>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</si>
  <si>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</si>
  <si>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</si>
  <si>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</si>
  <si>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</si>
  <si>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</si>
  <si>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</si>
  <si>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</si>
  <si>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</si>
  <si>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</si>
  <si>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</si>
  <si>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</si>
  <si>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</si>
  <si>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</si>
  <si>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</si>
  <si>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</si>
  <si>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</si>
  <si>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</si>
  <si>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</si>
  <si>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</si>
  <si>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</si>
  <si>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</si>
  <si>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</si>
  <si>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</si>
  <si>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</si>
  <si>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</si>
  <si>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</si>
  <si>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</si>
  <si>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</si>
  <si>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</si>
  <si>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</si>
  <si>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</si>
  <si>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</si>
  <si>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</si>
  <si>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</si>
  <si>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</si>
  <si>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</si>
  <si>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</si>
  <si>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</si>
  <si>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</si>
  <si>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</si>
  <si>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</si>
  <si>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</si>
  <si>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</si>
  <si>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</si>
  <si>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</si>
  <si>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</si>
  <si>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</si>
  <si>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</si>
  <si>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</si>
  <si>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</si>
  <si>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</si>
  <si>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</si>
  <si>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</si>
  <si>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</si>
  <si>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</si>
  <si>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</si>
  <si>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</si>
  <si>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</si>
  <si>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</si>
  <si>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</si>
  <si>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</si>
  <si>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</si>
  <si>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</si>
  <si>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</si>
  <si>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</si>
  <si>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</si>
  <si>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</si>
  <si>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</si>
  <si>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</si>
  <si>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</si>
  <si>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</si>
  <si>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</si>
  <si>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</si>
  <si>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</si>
  <si>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</si>
  <si>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</si>
  <si>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</si>
  <si>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</si>
  <si>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</si>
  <si>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</si>
  <si>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</si>
  <si>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No PCM</t>
  </si>
  <si>
    <t>30 min</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</si>
  <si>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</si>
  <si>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</si>
  <si>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</si>
  <si>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</si>
  <si>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</si>
  <si>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</si>
  <si>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</si>
  <si>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</si>
  <si>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</si>
  <si>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</si>
  <si>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</si>
  <si>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</si>
  <si>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</si>
  <si>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</si>
  <si>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</si>
  <si>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EM team moved ETA: 25 min</t>
  </si>
  <si>
    <t>PCM-20251119-00002118</t>
  </si>
  <si>
    <t>ETA 60 mins</t>
  </si>
  <si>
    <t>PCM-20251119-00002164</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</si>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</sst>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4" totalsRowShown="0" headerRowDxfId="15" dataDxfId="14" headerRowBorderDxfId="12" tableBorderDxfId="13">
  <autoFilter ref="A1:L5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tabSelected="1" topLeftCell="J1" workbookViewId="0">
      <selection activeCell="D15" sqref="D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318.09777673611097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18437</v>
      </c>
      <c r="E3" s="142" t="s">
        <v>39024</v>
      </c>
      <c r="F3" s="143">
        <v>45981.023738425924</v>
      </c>
      <c r="G3" s="144">
        <f ca="1">IFERROR(NOW()-F3,"")</f>
        <v>2.2464236113592051E-2</v>
      </c>
      <c r="H3" s="143">
        <v>45981.018692129626</v>
      </c>
      <c r="I3" s="141" t="str">
        <f>IFERROR(VLOOKUP(D3,DB!A:F,6,0),"")</f>
        <v>Generator-SG</v>
      </c>
      <c r="J3" s="141" t="str">
        <f>IFERROR(VLOOKUP(D3,DB!A:G,7,0),"")</f>
        <v>Good</v>
      </c>
      <c r="K3" s="145" t="s">
        <v>39025</v>
      </c>
      <c r="L3" s="146" t="str">
        <f>IFERROR(VLOOKUP(D3,DB!A:I,9,0),"")</f>
        <v>Latis</v>
      </c>
    </row>
    <row r="4" spans="1:15" ht="15" customHeight="1">
      <c r="A4" s="128"/>
      <c r="B4" s="129" t="str">
        <f>IFERROR(VLOOKUP(D9,DB!A:K,11,0),"")</f>
        <v/>
      </c>
      <c r="C4" s="129"/>
      <c r="D4" s="129"/>
      <c r="E4" s="130"/>
      <c r="F4" s="127"/>
      <c r="G4" s="131">
        <f ca="1">IFERROR(NOW()-F4,"")</f>
        <v>45981.046202662037</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45981.046202662037</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45981.046202662037</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45981.046202662037</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45981.046202662037</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45981.046202662037</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45981.046202662037</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45981.046202662037</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45981.046202662037</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45981.046202662037</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45981.046202662037</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45981.046202662037</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45981.046202662037</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45981.046202662037</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45981.046202662037</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45981.046202662037</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45981.046202662037</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45981.046202662037</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45981.046202662037</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45981.046202662037</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45981.046202662037</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45981.046202662037</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45981.046202662037</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45981.046202662037</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45981.046202662037</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45981.046202662037</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45981.046202662037</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45981.046202662037</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45981.046202662037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45981.046202662037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45981.046202662037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45981.046202662037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45981.046202662037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45981.046202662037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45981.046202662037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45981.046202662037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45981.046202662037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45981.046202662037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45981.046202662037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45981.046202662037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45981.046202662037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45981.046202662037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45981.046202662037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45981.046202662037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45981.046202662037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45981.046202662037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45981.046202662037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45981.046202662037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45981.046202662037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45981.046202662037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45981.046202662037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45981.046202662037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45981.046202662037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45981.046202662037</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79845F9D-C59C-46FD-B40B-59D2C643B19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156.04636469907564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1.8887847225414589E-2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45981.046202662037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45981.046202662037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45981.046202662037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45981.046202662037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45981.046202662037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45981.046202662037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45981.046202662037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45981.046202662037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45981.046202662037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45981.046202662037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45981.046202662037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45981.046202662037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45981.046202662037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45981.046202662037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45981.046202662037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45981.046202662037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45981.046202662037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45981.046202662037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45981.046202662037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45981.046202662037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45981.046202662037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45981.046202662037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45981.046202662037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45981.046202662037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45981.046202662037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45981.046202662037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45981.046202662037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45981.046202662037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45981.046202662037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45981.046202662037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45981.046202662037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45981.046202662037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45981.046202662037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45981.046202662037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45981.046202662037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45981.046202662037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45981.046202662037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45981.046202662037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45981.046202662037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45981.046202662037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45981.046202662037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45981.046202662037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45981.046202662037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45981.046202662037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45981.046202662037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45981.046202662037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45981.046202662037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45981.046202662037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45981.046202662037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45981.046202662037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45981.046202662037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45981.046202662037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45981.046202662037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45981.046202662037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45981.046202662037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45981.046202662037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45981.046202662037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45981.046202662037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45981.046202662037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45981.046202662037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45981.046202662037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45981.046202662037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45981.046202662037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45981.046202662037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45981.046202662037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45981.046202662037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45981.046202662037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45981.046202662037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45981.046202662037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45981.046202662037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45981.046202662037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45981.046202662037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45981.046202662037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45981.046202662037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45981.046202662037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45981.046202662037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45981.046202662037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45981.046202662037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45981.046202662037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45981.046202662037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45981.046202662037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45981.046202662037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45981.046202662037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45981.046202662037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45981.046202662037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45981.046202662037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45981.046202662037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45981.046202662037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45981.046202662037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45981.046202662037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45981.046202662037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45981.046202662037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45981.046202662037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45981.046202662037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45981.046202662037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45981.046202662037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45981.046202662037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45981.046202662037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45981.046202662037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45981.046202662037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45981.046202662037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45981.046202662037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45981.046202662037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45981.046202662037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45981.046202662037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45981.046202662037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45981.046202662037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45981.046202662037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45981.046202662037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45981.046202662037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45981.046202662037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45981.046202662037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45981.046202662037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45981.046202662037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45981.046202662037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45981.046202662037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45981.046202662037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45981.046202662037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45981.046202662037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45981.046202662037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45981.046202662037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45981.046202662037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45981.046202662037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45981.046202662037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45981.046202662037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45981.046202662037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45981.046202662037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45981.046202662037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45981.046202662037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45981.046202662037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45981.046202662037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45981.046202662037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45981.046202662037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45981.046202662037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45981.046202662037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45981.046202662037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45981.046202662037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45981.046202662037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45981.046202662037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45981.046202662037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45981.046202662037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45981.046202662037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45981.046202662037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45981.046202662037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45981.046202662037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45981.046202662037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45981.046202662037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45981.046202662037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45981.046202662037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45981.046202662037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45981.046202662037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45981.046202662037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45981.046202662037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45981.046202662037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45981.046202662037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45981.046202662037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45981.046202662037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45981.046202662037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45981.046202662037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45981.046202662037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45981.046202662037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45981.046202662037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45981.046202662037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45981.046202662037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45981.046202662037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45981.046202662037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45981.046202662037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45981.046202662037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45981.046202662037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45981.046202662037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45981.046202662037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45981.046202662037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45981.046202662037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45981.046202662037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45981.046202662037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45981.046202662037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45981.046202662037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45981.046202662037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45981.046202662037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45981.046202662037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45981.046202662037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45981.046202662037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45981.046202662037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45981.046202662037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45981.046202662037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45981.046202662037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45981.046202662037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45981.046202662037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45981.046202662037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45981.046202662037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45981.046202662037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45981.046202662037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45981.046202662037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45981.046202662037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45981.046202662037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45981.046202662037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45981.046202662037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45981.046202662037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45981.046202662037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45981.046202662037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45981.046202662037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45981.046202662037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45981.046202662037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45981.046202662037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45981.046202662037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45981.046202662037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45981.046202662037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45981.046202662037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45981.046202662037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45981.046202662037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45981.046202662037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45981.046202662037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45981.046202662037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45981.046202662037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45981.046202662037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45981.046202662037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45981.046202662037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45981.046202662037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45981.046202662037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45981.046202662037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45981.046202662037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45981.046202662037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45981.046202662037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45981.046202662037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45981.046202662037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45981.046202662037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45981.046202662037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45981.046202662037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45981.046202662037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45981.046202662037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45981.046202662037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45981.046202662037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45981.046202662037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45981.046202662037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45981.046202662037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45981.046202662037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45981.046202662037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45981.046202662037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45981.046202662037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45981.046202662037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45981.046202662037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45981.046202662037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45981.046202662037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45981.046202662037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45981.046202662037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45981.046202662037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45981.046202662037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45981.046202662037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45981.046202662037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45981.046202662037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45981.046202662037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45981.046202662037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45981.046202662037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45981.046202662037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45981.046202662037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45981.046202662037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45981.046202662037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45981.046202662037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45981.046202662037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45981.046202662037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45981.046202662037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45981.046202662037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45981.046202662037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45981.046202662037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45981.046202662037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45981.046202662037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45981.046202662037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45981.046202662037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45981.046202662037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45981.046202662037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45981.046202662037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45981.046202662037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45981.046202662037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45981.046202662037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45981.046202662037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45981.046202662037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45981.046202662037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45981.046202662037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45981.046202662037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45981.046202662037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45981.046202662037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45981.046202662037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45981.046202662037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45981.046202662037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45981.046202662037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45981.046202662037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45981.046202662037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45981.046202662037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45981.046202662037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45981.046202662037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45981.046202662037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45981.046202662037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45981.046202662037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45981.046202662037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45981.046202662037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45981.046202662037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45981.046202662037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45981.046202662037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45981.046202662037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45981.046202662037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45981.046202662037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45981.046202662037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45981.046202662037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45981.046202662037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45981.046202662037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45981.046202662037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45981.046202662037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45981.046202662037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45981.046202662037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45981.046202662037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45981.046202662037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45981.046202662037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45981.046202662037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45981.046202662037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45981.046202662037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45981.046202662037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45981.046202662037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45981.046202662037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45981.046202662037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45981.046202662037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45981.046202662037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45981.046202662037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45981.046202662037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45981.046202662037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45981.046202662037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45981.046202662037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45981.046202662037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45981.046202662037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45981.046202662037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45981.046202662037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45981.046202662037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45981.046202662037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45981.046202662037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45981.046202662037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45981.046202662037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45981.046202662037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45981.046202662037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45981.046202662037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45981.046202662037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45981.046202662037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45981.046202662037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45981.046202662037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45981.046202662037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45981.046202662037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45981.046202662037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45981.046202662037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45981.046202662037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45981.046202662037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45981.046202662037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45981.046202662037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45981.046202662037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45981.046202662037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45981.046202662037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45981.046202662037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45981.046202662037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45981.046202662037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45981.046202662037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45981.046202662037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45981.046202662037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45981.046202662037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45981.046202662037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45981.046202662037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45981.046202662037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45981.046202662037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45981.046202662037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45981.046202662037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45981.046202662037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45981.046202662037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45981.046202662037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45981.046202662037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45981.046202662037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45981.046202662037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45981.046202662037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45981.046202662037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45981.046202662037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45981.046202662037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45981.046202662037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45981.046202662037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45981.046202662037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45981.046202662037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45981.046202662037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45981.046202662037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45981.046202662037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45981.046202662037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45981.046202662037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45981.046202662037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45981.046202662037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45981.046202662037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45981.046202662037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45981.046202662037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45981.046202662037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45981.046202662037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45981.046202662037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45981.046202662037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45981.046202662037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45981.046202662037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45981.046202662037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45981.046202662037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45981.046202662037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45981.046202662037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45981.046202662037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45981.046202662037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45981.046202662037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45981.046202662037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45981.046202662037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45981.046202662037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45981.046202662037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45981.046202662037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45981.046202662037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45981.046202662037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45981.046202662037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45981.046202662037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45981.046202662037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45981.046202662037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45981.046202662037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45981.046202662037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45981.046202662037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45981.046202662037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45981.046202662037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45981.046202662037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45981.046202662037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45981.046202662037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45981.046202662037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45981.046202662037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45981.046202662037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45981.046202662037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45981.046202662037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45981.046202662037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45981.046202662037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45981.046202662037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45981.046202662037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45981.046202662037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45981.046202662037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45981.046202662037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45981.046202662037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45981.046202662037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45981.046202662037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45981.046202662037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45981.046202662037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45981.046202662037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45981.046202662037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45981.046202662037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45981.046202662037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45981.046202662037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45981.046202662037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45981.046202662037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45981.046202662037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45981.046202662037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45981.046202662037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45981.046202662037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45981.046202662037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45981.046202662037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45981.046202662037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45981.046202662037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45981.046202662037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45981.046202662037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45981.046202662037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45981.046202662037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45981.046202662037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45981.046202662037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45981.046202662037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45981.046202662037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45981.046202662037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45981.046202662037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45981.046202662037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45981.046202662037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45981.046202662037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45981.046202662037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45981.046202662037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45981.046202662037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45981.046202662037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45981.046202662037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45981.046202662037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45981.046202662037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45981.046202662037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45981.046202662037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45981.046202662037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45981.046202662037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45981.046202662037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45981.046202662037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45981.046202662037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45981.046202662037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45981.046202662037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45981.046202662037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45981.046202662037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45981.046202662037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45981.046202662037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45981.046202662037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45981.046202662037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45981.046202662037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45981.046202662037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45981.046202662037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45981.046202662037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45981.046202662037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45981.046202662037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45981.046202662037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45981.046202662037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45981.046202662037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45981.046202662037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45981.046202662037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45981.046202662037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45981.046202662037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45981.046202662037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45981.046202662037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45981.046202662037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45981.046202662037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45981.046202662037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45981.046202662037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45981.046202662037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45981.046202662037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45981.046202662037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45981.046202662037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45981.046202662037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45981.046202662037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45981.046202662037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45981.046202662037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45981.046202662037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45981.046202662037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45981.046202662037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45981.046202662037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45981.046202662037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45981.046202662037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45981.046202662037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45981.046202662037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45981.046202662037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45981.046202662037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45981.046202662037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45981.046202662037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45981.046202662037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45981.046202662037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45981.046202662037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45981.046202662037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45981.046202662037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45981.046202662037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45981.046202662037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45981.046202662037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45981.046202662037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45981.046202662037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45981.046202662037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45981.046202662037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45981.046202662037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45981.046202662037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45981.046202662037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45981.046202662037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45981.046202662037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45981.046202662037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45981.046202662037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45981.046202662037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45981.046202662037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45981.046202662037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45981.046202662037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45981.046202662037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45981.046202662037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45981.046202662037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45981.046202662037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45981.046202662037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45981.046202662037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45981.046202662037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45981.046202662037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45981.046202662037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45981.046202662037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45981.046202662037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45981.046202662037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45981.046202662037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45981.046202662037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45981.046202662037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45981.046202662037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45981.046202662037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45981.046202662037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45981.046202662037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45981.046202662037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45981.046202662037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45981.046202662037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45981.046202662037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45981.046202662037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45981.046202662037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45981.046202662037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45981.046202662037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45981.046202662037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45981.046202662037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45981.046202662037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45981.046202662037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45981.046202662037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45981.046202662037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45981.046202662037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45981.046202662037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45981.046202662037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45981.046202662037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45981.046202662037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45981.046202662037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45981.046202662037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45981.046202662037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45981.046202662037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45981.046202662037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45981.046202662037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45981.046202662037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45981.046202662037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45981.046202662037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45981.046202662037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45981.046202662037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45981.046202662037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45981.046202662037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45981.046202662037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45981.046202662037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45981.046202662037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45981.046202662037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45981.046202662037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45981.046202662037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45981.046202662037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45981.046202662037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45981.046202662037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45981.046202662037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45981.046202662037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45981.046202662037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45981.046202662037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45981.046202662037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45981.046202662037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45981.046202662037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45981.046202662037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45981.046202662037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45981.046202662037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45981.046202662037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45981.046202662037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45981.046202662037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45981.046202662037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45981.046202662037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45981.046202662037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45981.046202662037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45981.046202662037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45981.046202662037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45981.046202662037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45981.046202662037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45981.046202662037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45981.046202662037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45981.046202662037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45981.046202662037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45981.046202662037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45981.046202662037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45981.046202662037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45981.046202662037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45981.046202662037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45981.046202662037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45981.046202662037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45981.046202662037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45981.046202662037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45981.046202662037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45981.046202662037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45981.046202662037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45981.046202662037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45981.046202662037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45981.046202662037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45981.046202662037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45981.046202662037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45981.046202662037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45981.046202662037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45981.046202662037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45981.046202662037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45981.046202662037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45981.046202662037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45981.046202662037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45981.046202662037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45981.046202662037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45981.046202662037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45981.046202662037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45981.046202662037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45981.046202662037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45981.046202662037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45981.046202662037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45981.046202662037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45981.046202662037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45981.046202662037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45981.046202662037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45981.046202662037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45981.046202662037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45981.046202662037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45981.046202662037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45981.046202662037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45981.046202662037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45981.046202662037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45981.046202662037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45981.046202662037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45981.046202662037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45981.046202662037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45981.046202662037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45981.046202662037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45981.046202662037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45981.046202662037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45981.046202662037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45981.046202662037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45981.046202662037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45981.046202662037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45981.046202662037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45981.046202662037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45981.046202662037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45981.046202662037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45981.046202662037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45981.046202662037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45981.046202662037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45981.046202662037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45981.046202662037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45981.046202662037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45981.046202662037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45981.046202662037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45981.046202662037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45981.046202662037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45981.046202662037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45981.046202662037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45981.046202662037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45981.046202662037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45981.046202662037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45981.046202662037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45981.046202662037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45981.046202662037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45981.046202662037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45981.046202662037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45981.046202662037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45981.046202662037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45981.046202662037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45981.046202662037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45981.046202662037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45981.046202662037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45981.046202662037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45981.046202662037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45981.046202662037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45981.046202662037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45981.046202662037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45981.046202662037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45981.046202662037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45981.046202662037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45981.046202662037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45981.046202662037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45981.046202662037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45981.046202662037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45981.046202662037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45981.046202662037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45981.046202662037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45981.046202662037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45981.046202662037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45981.046202662037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45981.046202662037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45981.046202662037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45981.046202662037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45981.046202662037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45981.046202662037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45981.046202662037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45981.046202662037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45981.046202662037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45981.046202662037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45981.046202662037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45981.046202662037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45981.046202662037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45981.046202662037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45981.046202662037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45981.046202662037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45981.046202662037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45981.046202662037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45981.046202662037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45981.046202662037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45981.046202662037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45981.046202662037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45981.046202662037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45981.046202662037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45981.046202662037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45981.046202662037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45981.046202662037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45981.046202662037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45981.046202662037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45981.046202662037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45981.046202662037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45981.046202662037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45981.046202662037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45981.046202662037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45981.046202662037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45981.046202662037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45981.046202662037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45981.046202662037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45981.046202662037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45981.046202662037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45981.046202662037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45981.046202662037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45981.046202662037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45981.046202662037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45981.046202662037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45981.046202662037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45981.046202662037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45981.046202662037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45981.046202662037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45981.046202662037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45981.046202662037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45981.046202662037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45981.046202662037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45981.046202662037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45981.046202662037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45981.046202662037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45981.046202662037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45981.046202662037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45981.046202662037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45981.046202662037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45981.046202662037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45981.046202662037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45981.046202662037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45981.046202662037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45981.046202662037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45981.046202662037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45981.046202662037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45981.046202662037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45981.046202662037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45981.046202662037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45981.046202662037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45981.046202662037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45981.046202662037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45981.046202662037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45981.046202662037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45981.046202662037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45981.046202662037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45981.046202662037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45981.046202662037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45981.046202662037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45981.046202662037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45981.046202662037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45981.046202662037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45981.046202662037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45981.046202662037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45981.046202662037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45981.046202662037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45981.046202662037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45981.046202662037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45981.046202662037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45981.046202662037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45981.046202662037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45981.046202662037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45981.046202662037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45981.046202662037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45981.046202662037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45981.046202662037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45981.046202662037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45981.046202662037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45981.046202662037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45981.046202662037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45981.046202662037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45981.046202662037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45981.046202662037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45981.046202662037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45981.046202662037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45981.046202662037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45981.046202662037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45981.046202662037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45981.046202662037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45981.046202662037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45981.046202662037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45981.046202662037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45981.046202662037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45981.046202662037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45981.046202662037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45981.046202662037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45981.046202662037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45981.046202662037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45981.046202662037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45981.046202662037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45981.046202662037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45981.046202662037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45981.046202662037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45981.046202662037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45981.046202662037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45981.046202662037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45981.046202662037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45981.046202662037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45981.046202662037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45981.046202662037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45981.046202662037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45981.046202662037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45981.046202662037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45981.046202662037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45981.046202662037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45981.046202662037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45981.046202662037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45981.046202662037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45981.046202662037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45981.046202662037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45981.046202662037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45981.046202662037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45981.046202662037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45981.046202662037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45981.046202662037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45981.046202662037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45981.046202662037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45981.046202662037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45981.046202662037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45981.046202662037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45981.046202662037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45981.046202662037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45981.046202662037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45981.046202662037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45981.046202662037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45981.046202662037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45981.046202662037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45981.046202662037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45981.046202662037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45981.046202662037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45981.046202662037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45981.046202662037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45981.046202662037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45981.046202662037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45981.046202662037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45981.046202662037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45981.046202662037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45981.046202662037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45981.046202662037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45981.046202662037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45981.046202662037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45981.046202662037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45981.046202662037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45981.046202662037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45981.046202662037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45981.046202662037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45981.046202662037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45981.046202662037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45981.046202662037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45981.046202662037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45981.046202662037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45981.046202662037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45981.046202662037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45981.046202662037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45981.046202662037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45981.046202662037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45981.046202662037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45981.046202662037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45981.046202662037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45981.046202662037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45981.046202662037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45981.046202662037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45981.046202662037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45981.046202662037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45981.046202662037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45981.046202662037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45981.046202662037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45981.046202662037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45981.046202662037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45981.046202662037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45981.046202662037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45981.046202662037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45981.046202662037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45981.046202662037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45981.046202662037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45981.046202662037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45981.046202662037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45981.046202662037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45981.046202662037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45981.046202662037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45981.046202662037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45981.046202662037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45981.046202662037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45981.046202662037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45981.046202662037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45981.046202662037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45981.046202662037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45981.046202662037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45981.046202662037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45981.046202662037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45981.046202662037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45981.046202662037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45981.046202662037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45981.046202662037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45981.046202662037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45981.046202662037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45981.046202662037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45981.046202662037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45981.046202662037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45981.046202662037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45981.046202662037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45981.046202662037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45981.046202662037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45981.046202662037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45981.046202662037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45981.046202662037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45981.046202662037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45981.046202662037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45981.046202662037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45981.046202662037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45981.046202662037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45981.046202662037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45981.046202662037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45981.046202662037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45981.046202662037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45981.046202662037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45981.046202662037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45981.046202662037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45981.046202662037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45981.046202662037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45981.046202662037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45981.046202662037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45981.046202662037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45981.046202662037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45981.046202662037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45981.046202662037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45981.046202662037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45981.046202662037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45981.046202662037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45981.046202662037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45981.046202662037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45981.046202662037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45981.046202662037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45981.046202662037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45981.046202662037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45981.046202662037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45981.046202662037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45981.046202662037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45981.046202662037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45981.046202662037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45981.046202662037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45981.046202662037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45981.046202662037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45981.046202662037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45981.046202662037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45981.046202662037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45981.046202662037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45981.046202662037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45981.046202662037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45981.046202662037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45981.046202662037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45981.046202662037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45981.046202662037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45981.046202662037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45981.046202662037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45981.046202662037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45981.046202662037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45981.046202662037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45981.046202662037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45981.046202662037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45981.046202662037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45981.046202662037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45981.046202662037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45981.046202662037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45981.046202662037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45981.046202662037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45981.046202662037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45981.046202662037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45981.046202662037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45981.046202662037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45981.046202662037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45981.046202662037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45981.046202662037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45981.046202662037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45981.046202662037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45981.046202662037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45981.046202662037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45981.046202662037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45981.046202662037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45981.046202662037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45981.046202662037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45981.046202662037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45981.046202662037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45981.046202662037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45981.046202662037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45981.046202662037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45981.046202662037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45981.046202662037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45981.046202662037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45981.046202662037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45981.046202662037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45981.046202662037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45981.046202662037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45981.046202662037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45981.046202662037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45981.046202662037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45981.046202662037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45981.046202662037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45981.046202662037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45981.046202662037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45981.046202662037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45981.046202662037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45981.046202662037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45981.046202662037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45981.046202662037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45981.046202662037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45981.046202662037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45981.046202662037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45981.046202662037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45981.046202662037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45981.046202662037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45981.046202662037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45981.046202662037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45981.046202662037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45981.046202662037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45981.046202662037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45981.046202662037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45981.046202662037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45981.046202662037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45981.046202662037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45981.046202662037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45981.046202662037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45981.046202662037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45981.046202662037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45981.046202662037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45981.046202662037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45981.046202662037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45981.046202662037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45981.046202662037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45981.046202662037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45981.046202662037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45981.046202662037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45981.046202662037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45981.046202662037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45981.046202662037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45981.046202662037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45981.046202662037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45981.046202662037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45981.046202662037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45981.046202662037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45981.046202662037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45981.046202662037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45981.046202662037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45981.046202662037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45981.046202662037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45981.046202662037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45981.046202662037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45981.046202662037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45981.046202662037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45981.046202662037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45981.046202662037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45981.046202662037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45981.046202662037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45981.046202662037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45981.046202662037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45981.046202662037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45981.046202662037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45981.046202662037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45981.046202662037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45981.046202662037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45981.046202662037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45981.046202662037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45981.046202662037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45981.046202662037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45981.046202662037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45981.046202662037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45981.046202662037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45981.046202662037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45981.046202662037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45981.046202662037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45981.046202662037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45981.046202662037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45981.046202662037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45981.046202662037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45981.046202662037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45981.046202662037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45981.046202662037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45981.046202662037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45981.046202662037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45981.046202662037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45981.046202662037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45981.046202662037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45981.046202662037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45981.046202662037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45981.046202662037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277.56548506944091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9" ca="1" si="0">IFERROR(NOW()-F3,"")</f>
        <v>0.20402673610806232</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38770</v>
      </c>
      <c r="E4" s="94" t="s">
        <v>39021</v>
      </c>
      <c r="F4" s="95">
        <v>45980.962777777779</v>
      </c>
      <c r="G4" s="96">
        <f t="shared" ca="1" si="0"/>
        <v>8.3424884258420207E-2</v>
      </c>
      <c r="H4" s="95">
        <v>45980.925208333334</v>
      </c>
      <c r="I4" s="113" t="str">
        <f>IFERROR(VLOOKUP(D4,DB!A:F,6,0),"")</f>
        <v>Generator-SG</v>
      </c>
      <c r="J4" s="113" t="str">
        <f>IFERROR(VLOOKUP(D4,DB!A:G,7,0),"")</f>
        <v>No BB Shifted</v>
      </c>
      <c r="K4" s="97" t="s">
        <v>39114</v>
      </c>
      <c r="L4" s="91" t="str">
        <f>IFERROR(VLOOKUP(D4,DB!A:I,9,0),"")</f>
        <v>Latis</v>
      </c>
    </row>
    <row r="5" spans="1:16" ht="15" customHeight="1">
      <c r="A5" s="113"/>
      <c r="B5" s="113" t="str">
        <f>IFERROR(VLOOKUP(D5,DB!A:K,11,0),"")</f>
        <v/>
      </c>
      <c r="C5" s="93"/>
      <c r="D5" s="91"/>
      <c r="E5" s="94"/>
      <c r="F5" s="95"/>
      <c r="G5" s="96">
        <f t="shared" ca="1" si="0"/>
        <v>45981.046202662037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45981.046202662037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45981.046202662037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45981.046202662037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45981.046202662037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45981.046202662037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45981.046202662037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45981.046202662037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45981.046202662037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45981.046202662037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45981.046202662037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45981.046202662037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45981.046202662037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45981.046202662037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45981.046202662037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45981.046202662037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45981.046202662037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45981.046202662037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45981.046202662037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45981.046202662037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45981.046202662037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45981.046202662037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45981.046202662037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45981.046202662037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45981.046202662037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45981.046202662037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45981.046202662037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45981.046202662037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45981.046202662037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45981.046202662037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45981.046202662037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45981.046202662037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45981.046202662037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45981.046202662037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45981.046202662037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45981.046202662037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45981.046202662037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45981.046202662037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45981.046202662037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45981.046202662037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45981.046202662037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45981.046202662037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45981.046202662037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45981.046202662037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45981.046202662037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45981.046202662037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45981.046202662037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45981.046202662037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45981.046202662037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45981.046202662037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45981.046202662037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45981.046202662037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45981.046202662037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45981.046202662037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45981.046202662037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45981.046202662037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45981.046202662037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45981.046202662037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45981.046202662037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45981.046202662037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45981.046202662037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45981.046202662037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45981.046202662037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45981.046202662037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45981.046202662037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45981.046202662037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45981.046202662037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45981.046202662037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45981.046202662037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45981.046202662037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45981.046202662037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45981.046202662037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45981.046202662037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45981.046202662037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45981.046202662037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45981.046202662037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45981.046202662037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45981.046202662037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45981.046202662037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45981.046202662037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45981.046202662037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45981.046202662037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45981.046202662037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45981.046202662037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45981.046202662037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45981.046202662037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45981.046202662037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45981.046202662037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45981.046202662037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45981.046202662037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45981.046202662037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45981.046202662037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45981.046202662037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45981.046202662037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45981.046202662037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45981.046202662037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45981.046202662037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45981.046202662037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45981.046202662037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45981.046202662037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45981.046202662037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45981.046202662037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45981.046202662037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45981.046202662037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45981.046202662037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45981.046202662037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45981.046202662037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45981.046202662037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45981.046202662037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45981.046202662037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45981.046202662037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45981.046202662037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45981.046202662037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45981.046202662037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45981.046202662037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45981.046202662037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45981.046202662037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45981.046202662037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45981.046202662037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45981.046202662037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45981.046202662037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45981.046202662037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45981.046202662037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45981.046202662037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45981.046202662037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45981.046202662037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45981.046202662037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45981.046202662037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45981.046202662037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45981.046202662037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45981.046202662037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45981.046202662037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45981.046202662037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45981.046202662037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45981.046202662037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45981.046202662037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45981.046202662037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45981.046202662037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45981.046202662037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45981.046202662037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45981.046202662037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45981.046202662037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45981.046202662037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45981.046202662037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45981.046202662037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45981.046202662037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45981.046202662037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45981.046202662037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45981.046202662037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45981.046202662037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45981.046202662037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45981.046202662037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45981.046202662037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45981.046202662037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45981.046202662037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45981.046202662037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45981.046202662037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45981.046202662037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45981.046202662037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45981.046202662037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45981.046202662037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45981.046202662037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45981.046202662037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45981.046202662037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45981.046202662037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45981.046202662037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45981.046202662037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45981.046202662037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45981.046202662037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45981.046202662037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45981.046202662037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45981.046202662037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45981.046202662037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45981.046202662037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45981.046202662037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45981.046202662037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45981.046202662037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45981.046202662037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45981.046202662037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45981.046202662037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45981.046202662037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45981.046202662037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45981.046202662037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45981.046202662037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45981.046202662037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45981.046202662037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45981.046202662037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45981.046202662037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45981.046202662037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45981.046202662037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45981.046202662037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45981.046202662037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45981.046202662037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45981.046202662037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45981.046202662037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45981.046202662037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45981.046202662037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45981.046202662037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45981.046202662037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45981.046202662037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45981.046202662037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45981.046202662037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45981.046202662037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45981.046202662037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45981.046202662037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45981.046202662037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45981.046202662037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45981.046202662037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45981.046202662037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45981.046202662037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45981.046202662037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45981.046202662037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45981.046202662037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45981.046202662037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45981.046202662037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45981.046202662037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45981.046202662037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45981.046202662037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45981.046202662037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45981.046202662037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45981.046202662037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45981.046202662037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45981.046202662037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45981.046202662037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45981.046202662037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45981.046202662037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45981.046202662037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45981.046202662037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45981.046202662037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45981.046202662037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45981.046202662037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45981.046202662037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45981.046202662037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45981.046202662037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45981.046202662037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45981.046202662037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45981.046202662037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45981.046202662037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45981.046202662037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45981.046202662037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45981.046202662037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45981.046202662037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45981.046202662037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45981.046202662037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45981.046202662037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45981.046202662037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45981.046202662037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45981.046202662037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45981.046202662037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45981.046202662037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45981.046202662037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45981.046202662037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45981.046202662037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45981.046202662037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45981.046202662037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45981.046202662037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45981.046202662037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45981.046202662037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45981.046202662037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45981.046202662037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45981.046202662037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45981.046202662037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45981.046202662037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45981.046202662037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45981.046202662037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45981.046202662037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45981.046202662037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45981.046202662037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45981.046202662037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45981.046202662037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45981.046202662037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45981.046202662037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45981.046202662037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45981.046202662037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45981.046202662037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45981.046202662037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45981.046202662037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45981.046202662037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45981.046202662037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45981.046202662037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45981.046202662037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45981.046202662037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45981.046202662037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45981.046202662037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45981.046202662037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45981.046202662037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45981.046202662037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45981.046202662037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45981.046202662037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45981.046202662037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45981.046202662037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45981.046202662037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45981.046202662037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45981.046202662037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45981.046202662037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45981.046202662037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45981.046202662037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45981.046202662037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45981.046202662037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45981.046202662037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45981.046202662037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45981.046202662037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45981.046202662037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45981.046202662037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45981.046202662037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45981.046202662037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45981.046202662037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45981.046202662037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45981.046202662037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45981.046202662037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45981.046202662037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45981.046202662037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45981.046202662037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45981.046202662037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45981.046202662037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45981.046202662037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45981.046202662037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45981.046202662037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45981.046202662037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45981.046202662037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45981.046202662037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45981.046202662037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45981.046202662037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45981.046202662037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45981.046202662037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45981.046202662037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45981.046202662037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45981.046202662037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45981.046202662037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45981.046202662037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45981.046202662037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45981.046202662037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45981.046202662037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45981.046202662037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45981.046202662037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45981.046202662037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45981.046202662037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45981.046202662037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45981.046202662037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45981.046202662037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45981.046202662037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45981.046202662037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45981.046202662037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45981.046202662037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45981.046202662037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45981.046202662037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45981.046202662037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45981.046202662037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45981.046202662037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45981.046202662037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45981.046202662037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45981.046202662037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45981.046202662037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45981.046202662037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45981.046202662037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45981.046202662037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45981.046202662037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45981.046202662037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45981.046202662037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45981.046202662037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45981.046202662037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45981.046202662037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45981.046202662037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45981.046202662037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45981.046202662037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45981.046202662037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45981.046202662037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45981.046202662037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45981.046202662037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45981.046202662037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45981.046202662037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45981.046202662037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45981.046202662037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45981.046202662037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45981.046202662037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45981.046202662037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45981.046202662037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45981.046202662037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45981.046202662037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45981.046202662037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45981.046202662037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45981.046202662037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45981.046202662037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45981.046202662037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45981.046202662037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45981.046202662037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45981.046202662037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45981.046202662037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45981.046202662037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45981.046202662037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45981.046202662037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45981.046202662037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45981.046202662037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45981.046202662037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45981.046202662037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45981.046202662037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45981.046202662037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45981.046202662037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45981.046202662037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45981.046202662037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45981.046202662037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45981.046202662037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45981.046202662037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45981.046202662037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45981.046202662037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45981.046202662037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45981.046202662037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45981.046202662037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45981.046202662037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45981.046202662037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45981.046202662037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45981.046202662037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45981.046202662037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45981.046202662037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45981.046202662037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45981.046202662037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45981.046202662037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45981.046202662037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45981.046202662037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45981.046202662037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45981.046202662037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45981.046202662037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45981.046202662037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45981.046202662037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45981.046202662037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45981.046202662037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45981.046202662037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45981.046202662037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45981.046202662037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45981.046202662037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45981.046202662037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45981.046202662037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45981.046202662037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45981.046202662037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45981.046202662037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45981.046202662037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45981.046202662037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45981.046202662037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45981.046202662037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45981.046202662037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45981.046202662037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45981.046202662037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45981.046202662037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45981.046202662037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45981.046202662037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45981.046202662037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45981.046202662037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45981.046202662037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45981.046202662037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45981.046202662037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45981.046202662037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45981.046202662037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45981.046202662037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45981.046202662037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45981.046202662037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45981.046202662037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45981.046202662037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45981.046202662037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45981.046202662037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45981.046202662037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45981.046202662037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45981.046202662037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45981.046202662037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45981.046202662037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45981.046202662037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45981.046202662037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45981.046202662037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45981.046202662037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45981.046202662037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45981.046202662037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45981.046202662037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45981.046202662037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45981.046202662037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45981.046202662037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45981.046202662037</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89.214142476848792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54.857325347220467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32.385091550924699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35">
        <v>45977.514803240738</v>
      </c>
      <c r="G5" s="111">
        <f ca="1">IFERROR(NOW()-F5,"")</f>
        <v>3.5313994212992839</v>
      </c>
      <c r="H5" s="135">
        <v>45977.468807870369</v>
      </c>
      <c r="I5" s="109" t="str">
        <f>IFERROR(VLOOKUP(D5,DB!A:F,6,0),"")</f>
        <v>SCECO</v>
      </c>
      <c r="J5" s="109" t="str">
        <f>IFERROR(VLOOKUP(D5,DB!A:G,7,0),"")</f>
        <v>Weak</v>
      </c>
      <c r="K5" s="109" t="s">
        <v>39122</v>
      </c>
      <c r="L5" s="109" t="str">
        <f>IFERROR(VLOOKUP(D5,DB!A:I,9,0),"")</f>
        <v>Latis</v>
      </c>
    </row>
    <row r="6" spans="1:13">
      <c r="A6" s="109" t="s">
        <v>39123</v>
      </c>
      <c r="B6" s="109" t="str">
        <f>IFERROR(VLOOKUP(D6,DB!A:K,11,0),"")</f>
        <v>R5</v>
      </c>
      <c r="C6" s="109">
        <v>2</v>
      </c>
      <c r="D6" s="109" t="s">
        <v>33320</v>
      </c>
      <c r="E6" s="109" t="s">
        <v>39024</v>
      </c>
      <c r="F6" s="135">
        <v>45981.016076388885</v>
      </c>
      <c r="G6" s="111">
        <f ca="1">IFERROR(NOW()-F6,"")</f>
        <v>3.0126273151836358E-2</v>
      </c>
      <c r="H6" s="135">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45981.046202662037</v>
      </c>
      <c r="H7" s="135"/>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45981.046202662037</v>
      </c>
      <c r="H8" s="135"/>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45981.046202662037</v>
      </c>
      <c r="H9" s="135"/>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45981.046202662037</v>
      </c>
      <c r="H10" s="135"/>
      <c r="I10" s="109" t="str">
        <f>IFERROR(VLOOKUP(D10,DB!A:F,6,0),"")</f>
        <v/>
      </c>
      <c r="J10" s="109" t="str">
        <f>IFERROR(VLOOKUP(D10,DB!A:G,7,0),"")</f>
        <v/>
      </c>
      <c r="K10" s="109"/>
      <c r="L10" s="109" t="str">
        <f>IFERROR(VLOOKUP(D10,DB!A:I,9,0),"")</f>
        <v/>
      </c>
    </row>
    <row r="11" spans="1:13">
      <c r="A11" s="109"/>
      <c r="B11" s="109" t="str">
        <f>IFERROR(VLOOKUP(D11,DB!A:K,11,0),"")</f>
        <v/>
      </c>
      <c r="C11" s="109"/>
      <c r="D11" s="148"/>
      <c r="E11" s="109"/>
      <c r="F11" s="109"/>
      <c r="G11" s="111">
        <f ca="1">IFERROR(NOW()-F11,"")</f>
        <v>45981.046202662037</v>
      </c>
      <c r="H11" s="135"/>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45981.046202662037</v>
      </c>
      <c r="H12" s="135"/>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45981.046202662037</v>
      </c>
      <c r="H13" s="135"/>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45981.046202662037</v>
      </c>
      <c r="H14" s="135"/>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45981.046202662037</v>
      </c>
      <c r="H15" s="135"/>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45981.046202662037</v>
      </c>
      <c r="H16" s="135"/>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45981.046202662037</v>
      </c>
      <c r="H17" s="135"/>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45981.046202662037</v>
      </c>
      <c r="H18" s="135"/>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45981.046202662037</v>
      </c>
      <c r="H19" s="135"/>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45981.046202662037</v>
      </c>
      <c r="H20" s="135"/>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45981.046202662037</v>
      </c>
      <c r="H21" s="135"/>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45981.046202662037</v>
      </c>
      <c r="H22" s="135"/>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45981.046202662037</v>
      </c>
      <c r="H23" s="135"/>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45981.046202662037</v>
      </c>
      <c r="H24" s="135"/>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45981.046202662037</v>
      </c>
      <c r="H25" s="135"/>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45981.046202662037</v>
      </c>
      <c r="H26" s="135"/>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45981.046202662037</v>
      </c>
      <c r="H27" s="135"/>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45981.046202662037</v>
      </c>
      <c r="H28" s="135"/>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45981.046202662037</v>
      </c>
      <c r="H29" s="135"/>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45981.046202662037</v>
      </c>
      <c r="H30" s="135"/>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45981.046202662037</v>
      </c>
      <c r="H31" s="135"/>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45981.046202662037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45981.046202662037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45981.046202662037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45981.046202662037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45981.046202662037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45981.046202662037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45981.046202662037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45981.046202662037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45981.046202662037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45981.046202662037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45981.046202662037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45981.046202662037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45981.046202662037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45981.046202662037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45981.046202662037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45981.046202662037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45981.046202662037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45981.046202662037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45981.046202662037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45981.046202662037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45981.046202662037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45981.046202662037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45981.046202662037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45981.046202662037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45981.046202662037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45981.046202662037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45981.046202662037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45981.046202662037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45981.046202662037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45981.046202662037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45981.046202662037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45981.046202662037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45981.046202662037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45981.046202662037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45981.046202662037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45981.046202662037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45981.046202662037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45981.046202662037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45981.046202662037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45981.046202662037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45981.046202662037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45981.046202662037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45981.046202662037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45981.046202662037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45981.046202662037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45981.046202662037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45981.046202662037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45981.046202662037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45981.046202662037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45981.046202662037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45981.046202662037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45981.046202662037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45981.046202662037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45981.046202662037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45981.046202662037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45981.046202662037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45981.046202662037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45981.046202662037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45981.046202662037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45981.046202662037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45981.046202662037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45981.046202662037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45981.046202662037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45981.046202662037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45981.046202662037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45981.046202662037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45981.046202662037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45981.046202662037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45981.046202662037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45981.046202662037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45981.046202662037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45981.046202662037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45981.046202662037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45981.046202662037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45981.046202662037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45981.046202662037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45981.046202662037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45981.046202662037</v>
      </c>
      <c r="H109" s="109"/>
      <c r="I109" s="109" t="str">
        <f>IFERROR(VLOOKUP(D109,DB!A:F,6,0),"")</f>
        <v/>
      </c>
      <c r="J109" s="109" t="str">
        <f>IFERROR(VLOOKUP(D109,DB!A:G,7,0),"")</f>
        <v/>
      </c>
      <c r="K109" s="109"/>
      <c r="L109" s="109" t="str">
        <f>IFERROR(VLOOKUP(D109,DB!A:I,9,0),"")</f>
        <v/>
      </c>
    </row>
    <row r="110" spans="1:12">
      <c r="A110" s="138"/>
      <c r="B110" s="138" t="str">
        <f>IFERROR(VLOOKUP(D110,DB!A:K,11,0),"")</f>
        <v/>
      </c>
      <c r="C110" s="138"/>
      <c r="D110" s="138"/>
      <c r="E110" s="138"/>
      <c r="F110" s="139"/>
      <c r="G110" s="111">
        <f ca="1">IFERROR(NOW()-F110,"")</f>
        <v>45981.046202662037</v>
      </c>
      <c r="H110" s="139"/>
      <c r="I110" s="138" t="str">
        <f>IFERROR(VLOOKUP(D110,DB!A:F,6,0),"")</f>
        <v/>
      </c>
      <c r="J110" s="138" t="str">
        <f>IFERROR(VLOOKUP(D110,DB!A:G,7,0),"")</f>
        <v/>
      </c>
      <c r="K110" s="138"/>
      <c r="L110" s="138" t="str">
        <f>IFERROR(VLOOKUP(D110,DB!A:I,9,0),"")</f>
        <v/>
      </c>
    </row>
    <row r="111" spans="1:12">
      <c r="A111" s="138"/>
      <c r="B111" s="138" t="str">
        <f>IFERROR(VLOOKUP(D111,DB!A:K,11,0),"")</f>
        <v/>
      </c>
      <c r="C111" s="138"/>
      <c r="D111" s="138"/>
      <c r="E111" s="138"/>
      <c r="F111" s="139"/>
      <c r="G111" s="111">
        <f ca="1">IFERROR(NOW()-F111,"")</f>
        <v>45981.046202662037</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45981.046202662037</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45981.046202662037</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45981.046202662037</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45981.046202662037</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45981.046202662037</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45981.046202662037</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45981.046202662037</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45981.046202662037</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45981.046202662037</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45981.046202662037</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45981.046202662037</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45981.046202662037</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45981.046202662037</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45981.046202662037</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45981.046202662037</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45981.046202662037</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45981.046202662037</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45981.046202662037</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45981.046202662037</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45981.046202662037</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45981.046202662037</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45981.046202662037</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45981.046202662037</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45981.046202662037</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45981.046202662037</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45981.046202662037</v>
      </c>
      <c r="H137" s="139"/>
      <c r="I137" s="138" t="str">
        <f>IFERROR(VLOOKUP(D137,DB!A:F,6,0),"")</f>
        <v/>
      </c>
      <c r="J137" s="138" t="str">
        <f>IFERROR(VLOOKUP(D137,DB!A:G,7,0),"")</f>
        <v/>
      </c>
      <c r="K137" s="138"/>
      <c r="L137" s="138"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1</v>
      </c>
      <c r="D2" s="119" t="s">
        <v>34023</v>
      </c>
      <c r="E2" s="109" t="s">
        <v>39021</v>
      </c>
      <c r="F2" s="121">
        <v>45980.960925925923</v>
      </c>
      <c r="G2" s="104">
        <f t="shared" ref="G2:G20" ca="1" si="0">IFERROR(NOW()-F2,"-")</f>
        <v>8.5276736113883089E-2</v>
      </c>
      <c r="H2" s="121">
        <v>45980.95517361111</v>
      </c>
      <c r="I2" s="119" t="str">
        <f>IFERROR(VLOOKUP(D2,DB!A:F,6,0),"")</f>
        <v>SCECO</v>
      </c>
      <c r="J2" s="119" t="str">
        <f>IFERROR(VLOOKUP(D2,DB!A:G,7,0),"")</f>
        <v>Vandalized</v>
      </c>
      <c r="K2" s="122" t="s">
        <v>39126</v>
      </c>
      <c r="L2" s="123" t="str">
        <f>IFERROR(VLOOKUP(D2,DB!A:I,9,0),"")</f>
        <v>Latis</v>
      </c>
    </row>
    <row r="3" spans="1:16382" ht="31.5" customHeight="1">
      <c r="A3" s="118" t="s">
        <v>39127</v>
      </c>
      <c r="B3" s="119" t="str">
        <f>IFERROR(VLOOKUP(D3,DB!A:K,11,0),"")</f>
        <v>R6</v>
      </c>
      <c r="C3" s="120">
        <v>1</v>
      </c>
      <c r="D3" s="119" t="s">
        <v>30946</v>
      </c>
      <c r="E3" s="109" t="s">
        <v>39021</v>
      </c>
      <c r="F3" s="121">
        <v>45981.000162037039</v>
      </c>
      <c r="G3" s="104">
        <f t="shared" ca="1" si="0"/>
        <v>4.6040624998568092E-2</v>
      </c>
      <c r="H3" s="121">
        <v>45980.998553240737</v>
      </c>
      <c r="I3" s="119" t="str">
        <f>IFERROR(VLOOKUP(D3,DB!A:F,6,0),"")</f>
        <v>SCECO</v>
      </c>
      <c r="J3" s="119" t="str">
        <f>IFERROR(VLOOKUP(D3,DB!A:G,7,0),"")</f>
        <v>Vandalized</v>
      </c>
      <c r="K3" s="122" t="s">
        <v>39128</v>
      </c>
      <c r="L3" s="123" t="str">
        <f>IFERROR(VLOOKUP(D3,DB!A:I,9,0),"")</f>
        <v>Latis</v>
      </c>
    </row>
    <row r="4" spans="1:16382" ht="31.5" customHeight="1">
      <c r="A4" s="118"/>
      <c r="B4" s="119" t="str">
        <f>IFERROR(VLOOKUP(D4,DB!A:K,11,0),"")</f>
        <v/>
      </c>
      <c r="C4" s="120"/>
      <c r="D4" s="119"/>
      <c r="E4" s="109"/>
      <c r="F4" s="121"/>
      <c r="G4" s="104">
        <f t="shared" ca="1" si="0"/>
        <v>45981.046202662037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45981.046202662037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45981.046202662037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45981.046202662037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45981.046202662037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45981.046202662037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45981.046202662037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45981.046202662037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45981.046202662037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45981.046202662037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45981.046202662037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45981.046202662037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45981.046202662037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45981.046202662037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45981.046202662037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45981.046202662037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45981.046202662037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ref="G21:G54" ca="1" si="1">IFERROR(NOW()-F21,"-")</f>
        <v>45981.046202662037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45981.046202662037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45981.046202662037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45981.046202662037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45981.046202662037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45981.046202662037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45981.046202662037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45981.046202662037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45981.046202662037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45981.046202662037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45981.046202662037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45981.046202662037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45981.046202662037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45981.046202662037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45981.046202662037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45981.046202662037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45981.046202662037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45981.046202662037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45981.046202662037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45981.046202662037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45981.046202662037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45981.046202662037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45981.046202662037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45981.046202662037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45981.046202662037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45981.046202662037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45981.046202662037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45981.046202662037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45981.046202662037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45981.046202662037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45981.046202662037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45981.046202662037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45981.046202662037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45981.046202662037</v>
      </c>
      <c r="H54" s="121"/>
      <c r="I54" s="119" t="str">
        <f>IFERROR(VLOOKUP(D54,DB!A:F,6,0),"")</f>
        <v/>
      </c>
      <c r="J54" s="119" t="str">
        <f>IFERROR(VLOOKUP(D54,DB!A:G,7,0),"")</f>
        <v/>
      </c>
      <c r="K54" s="122"/>
      <c r="L54" s="123" t="str">
        <f>IFERROR(VLOOKUP(D54,DB!A:I,9,0),"")</f>
        <v/>
      </c>
    </row>
  </sheetData>
  <dataValidations count="2">
    <dataValidation allowBlank="1" showInputMessage="1" showErrorMessage="1" sqref="E1" xr:uid="{9E1BC488-8814-4F8A-8DBE-742B3278AB71}"/>
    <dataValidation type="list" allowBlank="1" showInputMessage="1" showErrorMessage="1" sqref="E2:E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2025-11-19T22:08:22Z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